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4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6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8\PTW\"/>
    </mc:Choice>
  </mc:AlternateContent>
  <xr:revisionPtr revIDLastSave="0" documentId="13_ncr:1_{4CF6F608-D6B9-4DD1-9B9C-9887E52AF696}" xr6:coauthVersionLast="47" xr6:coauthVersionMax="47" xr10:uidLastSave="{00000000-0000-0000-0000-000000000000}"/>
  <bookViews>
    <workbookView xWindow="-120" yWindow="-120" windowWidth="29040" windowHeight="15720" tabRatio="831" firstSheet="1" activeTab="16" xr2:uid="{00000000-000D-0000-FFFF-FFFF00000000}"/>
  </bookViews>
  <sheets>
    <sheet name="INDEX" sheetId="10" r:id="rId1"/>
    <sheet name="R_PTW 2025vs2024" sheetId="34" r:id="rId2"/>
    <sheet name="R_PTW 2024vs2023" sheetId="29" state="hidden" r:id="rId3"/>
    <sheet name="R_PTW 2023vs2022" sheetId="16" state="hidden" r:id="rId4"/>
    <sheet name="R_PTW NEW 2025vs2024" sheetId="35" r:id="rId5"/>
    <sheet name="R_PTW NEW 2024vs2023" sheetId="30" state="hidden" r:id="rId6"/>
    <sheet name="R_PTW NEW 2023vs2022" sheetId="24" state="hidden" r:id="rId7"/>
    <sheet name="R_nowe MC 2025vs2024" sheetId="36" r:id="rId8"/>
    <sheet name="R_nowe MC 2024vs2023" sheetId="31" state="hidden" r:id="rId9"/>
    <sheet name="R_nowe MC 2023vs2022" sheetId="9" state="hidden" r:id="rId10"/>
    <sheet name="R_MC 2025 rankingi" sheetId="28" r:id="rId11"/>
    <sheet name="R_nowe MP 2025s2024" sheetId="32" r:id="rId12"/>
    <sheet name="R_nowe MP 2023s2022" sheetId="17" state="hidden" r:id="rId13"/>
    <sheet name="R_MP_2025 ranking" sheetId="27" r:id="rId14"/>
    <sheet name="R_PTW USED 2025vs2024" sheetId="33" r:id="rId15"/>
    <sheet name="R_PTW USED 2023vs2022" sheetId="25" state="hidden" r:id="rId16"/>
    <sheet name="R_MC&amp;MP struktura 2025" sheetId="19" r:id="rId17"/>
  </sheets>
  <definedNames>
    <definedName name="_xlnm._FilterDatabase" localSheetId="10" hidden="1">'R_MC 2025 rankingi'!$C$22:$K$149</definedName>
    <definedName name="_xlnm._FilterDatabase" localSheetId="13" hidden="1">'R_MP_2025 ranking'!$C$15:$J$132</definedName>
    <definedName name="_xlnm.Print_Area" localSheetId="10">'R_MC 2025 rankingi'!$B$2:$I$55</definedName>
    <definedName name="_xlnm.Print_Area" localSheetId="16">'R_MC&amp;MP struktura 2025'!$B$1:$Z$56</definedName>
    <definedName name="_xlnm.Print_Area" localSheetId="13">'R_MP_2025 ranking'!$B$1:$I$15</definedName>
    <definedName name="_xlnm.Print_Area" localSheetId="9">'R_nowe MC 2023vs2022'!$B$1:$R$41</definedName>
    <definedName name="_xlnm.Print_Area" localSheetId="8">'R_nowe MC 2024vs2023'!$B$1:$R$42</definedName>
    <definedName name="_xlnm.Print_Area" localSheetId="7">'R_nowe MC 2025vs2024'!$B$1:$R$43</definedName>
    <definedName name="_xlnm.Print_Area" localSheetId="12">'R_nowe MP 2023s2022'!$B$1:$R$41</definedName>
    <definedName name="_xlnm.Print_Area" localSheetId="11">'R_nowe MP 2025s2024'!$B$1:$R$43</definedName>
    <definedName name="_xlnm.Print_Area" localSheetId="3">'R_PTW 2023vs2022'!$B$1:$P$39</definedName>
    <definedName name="_xlnm.Print_Area" localSheetId="2">'R_PTW 2024vs2023'!$B$1:$P$39</definedName>
    <definedName name="_xlnm.Print_Area" localSheetId="1">'R_PTW 2025vs2024'!$B$1:$P$39</definedName>
    <definedName name="_xlnm.Print_Area" localSheetId="6">'R_PTW NEW 2023vs2022'!$B$1:$P$39</definedName>
    <definedName name="_xlnm.Print_Area" localSheetId="5">'R_PTW NEW 2024vs2023'!$B$1:$P$39</definedName>
    <definedName name="_xlnm.Print_Area" localSheetId="4">'R_PTW NEW 2025vs2024'!$B$1:$P$39</definedName>
    <definedName name="_xlnm.Print_Area" localSheetId="15">'R_PTW USED 2023vs2022'!$B$1:$P$39</definedName>
    <definedName name="_xlnm.Print_Area" localSheetId="14">'R_PTW USED 2025vs2024'!$B$1:$P$39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4" i="19" l="1"/>
  <c r="F44" i="19"/>
  <c r="H44" i="19" s="1"/>
  <c r="D44" i="19"/>
  <c r="C44" i="19"/>
  <c r="E44" i="19" s="1"/>
  <c r="G43" i="19"/>
  <c r="G45" i="19" s="1"/>
  <c r="F43" i="19"/>
  <c r="F45" i="19" s="1"/>
  <c r="H45" i="19" s="1"/>
  <c r="D43" i="19"/>
  <c r="D45" i="19" s="1"/>
  <c r="C43" i="19"/>
  <c r="C45" i="19" s="1"/>
  <c r="E45" i="19" s="1"/>
  <c r="G37" i="19"/>
  <c r="F37" i="19"/>
  <c r="H37" i="19" s="1"/>
  <c r="D37" i="19"/>
  <c r="C37" i="19"/>
  <c r="E37" i="19" s="1"/>
  <c r="G36" i="19"/>
  <c r="F36" i="19"/>
  <c r="F38" i="19" s="1"/>
  <c r="D36" i="19"/>
  <c r="D38" i="19" s="1"/>
  <c r="C36" i="19"/>
  <c r="C38" i="19" s="1"/>
  <c r="E38" i="19" s="1"/>
  <c r="J30" i="19"/>
  <c r="O29" i="19"/>
  <c r="J29" i="19"/>
  <c r="N27" i="19"/>
  <c r="M27" i="19"/>
  <c r="L27" i="19"/>
  <c r="K27" i="19"/>
  <c r="J27" i="19"/>
  <c r="J31" i="19" s="1"/>
  <c r="O26" i="19"/>
  <c r="O30" i="19" s="1"/>
  <c r="O25" i="19"/>
  <c r="J15" i="19"/>
  <c r="J14" i="19"/>
  <c r="N12" i="19"/>
  <c r="M12" i="19"/>
  <c r="L12" i="19"/>
  <c r="K12" i="19"/>
  <c r="J12" i="19"/>
  <c r="J16" i="19" s="1"/>
  <c r="O11" i="19"/>
  <c r="O15" i="19" s="1"/>
  <c r="O10" i="19"/>
  <c r="E43" i="19" l="1"/>
  <c r="H43" i="19"/>
  <c r="G38" i="19"/>
  <c r="H38" i="19" s="1"/>
  <c r="E36" i="19"/>
  <c r="H36" i="19"/>
  <c r="O27" i="19"/>
  <c r="J28" i="19"/>
  <c r="O12" i="19"/>
  <c r="O13" i="19" s="1"/>
  <c r="J13" i="19"/>
  <c r="O14" i="19"/>
  <c r="O31" i="19" l="1"/>
  <c r="O28" i="19"/>
  <c r="O16" i="19"/>
</calcChain>
</file>

<file path=xl/sharedStrings.xml><?xml version="1.0" encoding="utf-8"?>
<sst xmlns="http://schemas.openxmlformats.org/spreadsheetml/2006/main" count="753" uniqueCount="184">
  <si>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</si>
  <si>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</si>
  <si>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</si>
  <si>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</si>
  <si>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</si>
  <si>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</si>
  <si>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</si>
  <si>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</si>
  <si>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</si>
  <si>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</si>
  <si>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</si>
  <si>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</si>
  <si>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</si>
  <si>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</si>
  <si>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</si>
  <si>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</si>
  <si>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</si>
  <si>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</si>
  <si>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</si>
  <si>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</si>
  <si>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</si>
  <si>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</si>
  <si>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</si>
  <si>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</si>
  <si>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</si>
  <si>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</si>
  <si>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</si>
  <si>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</si>
  <si>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</si>
  <si>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</si>
  <si>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</si>
  <si>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</si>
  <si>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</si>
  <si>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</si>
  <si>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</si>
  <si>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</si>
  <si>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</si>
  <si>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</si>
  <si>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</si>
  <si>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</si>
  <si>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</si>
  <si>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</si>
  <si>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</si>
  <si>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</si>
  <si>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</si>
  <si>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</si>
  <si>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</si>
  <si>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</si>
  <si>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</si>
  <si>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</si>
  <si>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</si>
  <si>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</si>
  <si>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</si>
  <si>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</si>
  <si>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</si>
  <si>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</si>
  <si>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</si>
  <si>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</si>
  <si>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</si>
  <si>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</si>
  <si>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</si>
  <si>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</si>
  <si>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</si>
  <si>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</si>
  <si>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</si>
  <si>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</si>
  <si>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</si>
  <si>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</si>
  <si>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</si>
  <si>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</si>
  <si>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</si>
  <si>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</si>
  <si>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</si>
  <si>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</si>
  <si>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</si>
  <si>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</si>
  <si>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</si>
  <si>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</si>
  <si>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</si>
  <si>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</si>
  <si>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</si>
  <si>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</si>
  <si>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</si>
  <si>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</si>
  <si>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</si>
  <si>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</si>
  <si>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</si>
  <si>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</si>
  <si>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</si>
  <si>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</si>
  <si>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</si>
  <si>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</si>
  <si>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</si>
  <si>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</si>
  <si>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</si>
  <si>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</si>
  <si>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</si>
  <si>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PIERWSZE REJESTRACJE NOWYCH MOTOROWERÓW (MP)*, 2023 vs 2022</t>
  </si>
  <si>
    <t>PIERWSZE REJESTRACJE UŻYWANYCH JEDNOŚLADÓW w POLSCE, 2023</t>
  </si>
  <si>
    <t>Elektryczne Suma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</si>
  <si>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</si>
  <si>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</si>
  <si>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</si>
  <si>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</si>
  <si>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</si>
  <si>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</si>
  <si>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GRUDZIEŃ</t>
  </si>
  <si>
    <t>PIERWSZE REJESTRACJE NOWYCH I UŻYWANYCH JEDNOŚLADÓW w POLSCE, 2024</t>
  </si>
  <si>
    <t>RAZEM 2024r.</t>
  </si>
  <si>
    <t>2024 ZMIANA % m/m</t>
  </si>
  <si>
    <t>2024 vs 2023 ZMIANA %  r/r</t>
  </si>
  <si>
    <t>PIERWSZE REJESTRACJE NOWYCH JEDNOŚLADÓW w POLSCE, 2024</t>
  </si>
  <si>
    <t>PIERWSZE REJESTRACJE NOWYCH MOTOCYKLI (MC), 2024 vs 2023</t>
  </si>
  <si>
    <t>zmiana 2024/2023</t>
  </si>
  <si>
    <t>PIERWSZE REJESTRACJE NOWYCH MOTOROWERÓW (MP)*, 2024 vs 2023</t>
  </si>
  <si>
    <t>PIERWSZE REJESTRACJE UŻYWANYCH JEDNOŚLADÓW w POLSCE,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</si>
  <si>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</si>
  <si>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</si>
  <si>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</si>
  <si>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</si>
  <si>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</si>
  <si>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</si>
  <si>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</si>
  <si>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2024
Udział %</t>
  </si>
  <si>
    <t>ON-OFF</t>
  </si>
  <si>
    <t>INNE</t>
  </si>
  <si>
    <t>ZNEN</t>
  </si>
  <si>
    <t>VIGOROUS</t>
  </si>
  <si>
    <t>PIERWSZE REJESTRACJE JEDNOŚLADÓW (PTW), 2025 VS 2024</t>
  </si>
  <si>
    <t>PIERWSZE REJESTRACJE NOWYCH* JEDNOŚLADÓW, 2025 VS 2024</t>
  </si>
  <si>
    <t>NOWE MOTOCYKLE, 2025 VS 2024</t>
  </si>
  <si>
    <t>NOWE MOTOROWERY, 2025 VS 2024</t>
  </si>
  <si>
    <t>PIERWSZE REJESTRACJE UŻYWANYCH JEDNOŚLADÓW (PTW), 2025 VS 2024</t>
  </si>
  <si>
    <t>UDZIAŁ NOWYCH MOTOCYKLI I MOTOROWERÓW W CAŁOŚCI PIERWSZYCH REJESTRACJI, 2025</t>
  </si>
  <si>
    <t>R_nowe i używane PTW 2025vs2024</t>
  </si>
  <si>
    <t>R_nowe PTW 2025vs2024</t>
  </si>
  <si>
    <t>R_nowe MC 2025vs2024</t>
  </si>
  <si>
    <t>R_MC 2025 rankingi</t>
  </si>
  <si>
    <t>R_nowe MP 2025vs2024</t>
  </si>
  <si>
    <t>R_MP_2025 ranking</t>
  </si>
  <si>
    <t>R_MC&amp;MP struktura 2025</t>
  </si>
  <si>
    <t>R_używane PTW 2025vs2024</t>
  </si>
  <si>
    <t>PIERWSZE REJESTRACJE NOWYCH I UŻYWANYCH JEDNOŚLADÓW w POLSCE, 2025</t>
  </si>
  <si>
    <t>RAZEM 2025r.</t>
  </si>
  <si>
    <t>2025 ZMIANA % m/m</t>
  </si>
  <si>
    <t>2025 vs 2024 ZMIANA %  r/r</t>
  </si>
  <si>
    <t>PIERWSZE REJESTRACJE NOWYCH JEDNOŚLADÓW w POLSCE, 2025</t>
  </si>
  <si>
    <t>zmiana 2025/2024</t>
  </si>
  <si>
    <t>Nowe* MOTOCYKLE - ranking marek - 2025 narastająco</t>
  </si>
  <si>
    <t>Nowe MOTOCYKLE - ranking marek wg DCC - 2025 narastająco</t>
  </si>
  <si>
    <t>Nowe MOTOCYKLE - ranking marek wg segmentów - 2025 narastająco</t>
  </si>
  <si>
    <t>2025
Udział %</t>
  </si>
  <si>
    <t>Nowe MOTOROWERY - ranking marek - 2025 narastająco</t>
  </si>
  <si>
    <t>PIERWSZE REJESTRACJE UŻYWANYCH JEDNOŚLADÓW w POLSCE, 2025</t>
  </si>
  <si>
    <t>STRUKTURA REJESTRACJI NOWYCH i UŻYWANYCH JEDNOŚLADÓW, ROK 2025</t>
  </si>
  <si>
    <t>ROK 2025:</t>
  </si>
  <si>
    <t>NOWE MC* 2025</t>
  </si>
  <si>
    <t>UŻYWANE MC** 2025</t>
  </si>
  <si>
    <t>RAZEM MC 2025</t>
  </si>
  <si>
    <t>NOWE MP* 2025</t>
  </si>
  <si>
    <t>UŻYWANE MP** 2025</t>
  </si>
  <si>
    <t>RAZEM MP 2025</t>
  </si>
  <si>
    <t>PIERWSZE REJESTRACJE NOWYCH MOTOCYKLI (MC), 2025 vs 2024</t>
  </si>
  <si>
    <t>CFMOTO</t>
  </si>
  <si>
    <t>HARLEY-DAVIDSON</t>
  </si>
  <si>
    <t>QJMOTOR</t>
  </si>
  <si>
    <t>ZONTES</t>
  </si>
  <si>
    <t>FOSTI</t>
  </si>
  <si>
    <t>KYMCO</t>
  </si>
  <si>
    <t>STARK</t>
  </si>
  <si>
    <t>PEUGEOT</t>
  </si>
  <si>
    <t>REJESTRACJE - PZPM na podstawie danych Centralnej Ewidencji Pojazdów. SIERPIEŃ 2025</t>
  </si>
  <si>
    <t>SIERPIEŃ</t>
  </si>
  <si>
    <t>Styczeń-Sierpień</t>
  </si>
  <si>
    <t>ROK NARASTAJĄCO
STYCZEŃ-SIERPIEŃ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</si>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</sst>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128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9" fillId="3" borderId="0" applyNumberFormat="0" applyBorder="0" applyAlignment="0" applyProtection="0"/>
    <xf numFmtId="0" fontId="24" fillId="20" borderId="1" applyNumberFormat="0" applyAlignment="0" applyProtection="0"/>
    <xf numFmtId="0" fontId="19" fillId="21" borderId="2" applyNumberFormat="0" applyAlignment="0" applyProtection="0"/>
    <xf numFmtId="0" fontId="15" fillId="7" borderId="1" applyNumberFormat="0" applyAlignment="0" applyProtection="0"/>
    <xf numFmtId="0" fontId="16" fillId="20" borderId="3" applyNumberFormat="0" applyAlignment="0" applyProtection="0"/>
    <xf numFmtId="0" fontId="17" fillId="4" borderId="0" applyNumberFormat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8" fillId="0" borderId="7" applyNumberFormat="0" applyFill="0" applyAlignment="0" applyProtection="0"/>
    <xf numFmtId="0" fontId="19" fillId="21" borderId="2" applyNumberFormat="0" applyAlignment="0" applyProtection="0"/>
    <xf numFmtId="0" fontId="18" fillId="0" borderId="7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3" fillId="23" borderId="8" applyNumberFormat="0" applyFont="0" applyAlignment="0" applyProtection="0"/>
    <xf numFmtId="0" fontId="24" fillId="20" borderId="1" applyNumberFormat="0" applyAlignment="0" applyProtection="0"/>
    <xf numFmtId="0" fontId="16" fillId="20" borderId="3" applyNumberFormat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27" fillId="0" borderId="0" applyNumberFormat="0" applyFill="0" applyBorder="0" applyAlignment="0" applyProtection="0"/>
    <xf numFmtId="0" fontId="29" fillId="3" borderId="0" applyNumberFormat="0" applyBorder="0" applyAlignment="0" applyProtection="0"/>
    <xf numFmtId="0" fontId="52" fillId="0" borderId="0"/>
    <xf numFmtId="164" fontId="5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236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165" fontId="3" fillId="0" borderId="0" xfId="81" applyNumberFormat="1"/>
    <xf numFmtId="166" fontId="3" fillId="0" borderId="0" xfId="55" applyNumberFormat="1"/>
    <xf numFmtId="3" fontId="0" fillId="0" borderId="0" xfId="0" applyNumberFormat="1"/>
    <xf numFmtId="166" fontId="0" fillId="0" borderId="0" xfId="0" applyNumberFormat="1"/>
    <xf numFmtId="165" fontId="3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3" fillId="0" borderId="0" xfId="0" applyFont="1"/>
    <xf numFmtId="0" fontId="10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3" fillId="0" borderId="11" xfId="0" applyFont="1" applyBorder="1"/>
    <xf numFmtId="0" fontId="12" fillId="0" borderId="11" xfId="0" applyFont="1" applyBorder="1"/>
    <xf numFmtId="0" fontId="8" fillId="0" borderId="0" xfId="76" applyAlignment="1">
      <alignment vertical="center" wrapText="1"/>
    </xf>
    <xf numFmtId="0" fontId="8" fillId="0" borderId="0" xfId="76"/>
    <xf numFmtId="0" fontId="8" fillId="0" borderId="0" xfId="76" applyAlignment="1">
      <alignment horizontal="center" vertical="center" wrapText="1"/>
    </xf>
    <xf numFmtId="0" fontId="8" fillId="0" borderId="0" xfId="76" applyAlignment="1">
      <alignment horizontal="center" vertical="center"/>
    </xf>
    <xf numFmtId="165" fontId="8" fillId="0" borderId="0" xfId="82" applyNumberFormat="1"/>
    <xf numFmtId="0" fontId="31" fillId="0" borderId="0" xfId="76" applyFont="1"/>
    <xf numFmtId="0" fontId="32" fillId="0" borderId="0" xfId="0" applyFont="1"/>
    <xf numFmtId="0" fontId="32" fillId="0" borderId="0" xfId="77" applyFont="1" applyAlignment="1">
      <alignment vertical="center" wrapText="1"/>
    </xf>
    <xf numFmtId="0" fontId="32" fillId="0" borderId="0" xfId="77" applyFont="1"/>
    <xf numFmtId="0" fontId="32" fillId="0" borderId="0" xfId="77" applyFont="1" applyAlignment="1">
      <alignment horizontal="center" vertical="center" wrapText="1"/>
    </xf>
    <xf numFmtId="0" fontId="36" fillId="0" borderId="0" xfId="75" applyFont="1" applyAlignment="1">
      <alignment vertical="center"/>
    </xf>
    <xf numFmtId="0" fontId="39" fillId="0" borderId="0" xfId="77" applyFont="1"/>
    <xf numFmtId="0" fontId="3" fillId="0" borderId="0" xfId="74" applyFont="1"/>
    <xf numFmtId="0" fontId="5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7" fillId="24" borderId="0" xfId="0" applyFont="1" applyFill="1" applyAlignment="1">
      <alignment vertical="center"/>
    </xf>
    <xf numFmtId="0" fontId="3" fillId="24" borderId="0" xfId="0" applyFont="1" applyFill="1"/>
    <xf numFmtId="0" fontId="3" fillId="24" borderId="0" xfId="0" applyFont="1" applyFill="1" applyAlignment="1">
      <alignment vertical="center"/>
    </xf>
    <xf numFmtId="0" fontId="3" fillId="24" borderId="0" xfId="0" applyFont="1" applyFill="1" applyAlignment="1">
      <alignment horizontal="left" vertical="center"/>
    </xf>
    <xf numFmtId="0" fontId="33" fillId="24" borderId="0" xfId="0" applyFont="1" applyFill="1"/>
    <xf numFmtId="166" fontId="43" fillId="25" borderId="16" xfId="55" applyNumberFormat="1" applyFont="1" applyFill="1" applyBorder="1" applyAlignment="1">
      <alignment horizontal="center"/>
    </xf>
    <xf numFmtId="166" fontId="43" fillId="25" borderId="17" xfId="55" applyNumberFormat="1" applyFont="1" applyFill="1" applyBorder="1" applyAlignment="1">
      <alignment horizontal="left"/>
    </xf>
    <xf numFmtId="0" fontId="43" fillId="25" borderId="17" xfId="0" applyFont="1" applyFill="1" applyBorder="1"/>
    <xf numFmtId="0" fontId="43" fillId="25" borderId="18" xfId="0" applyFont="1" applyFill="1" applyBorder="1"/>
    <xf numFmtId="166" fontId="44" fillId="25" borderId="19" xfId="55" applyNumberFormat="1" applyFont="1" applyFill="1" applyBorder="1" applyAlignment="1">
      <alignment horizontal="center"/>
    </xf>
    <xf numFmtId="166" fontId="44" fillId="25" borderId="19" xfId="55" applyNumberFormat="1" applyFont="1" applyFill="1" applyBorder="1" applyAlignment="1">
      <alignment horizontal="left"/>
    </xf>
    <xf numFmtId="0" fontId="44" fillId="25" borderId="19" xfId="0" applyFont="1" applyFill="1" applyBorder="1"/>
    <xf numFmtId="166" fontId="11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" fillId="0" borderId="21" xfId="0" applyFont="1" applyBorder="1"/>
    <xf numFmtId="166" fontId="43" fillId="25" borderId="20" xfId="55" applyNumberFormat="1" applyFont="1" applyFill="1" applyBorder="1" applyAlignment="1">
      <alignment wrapText="1"/>
    </xf>
    <xf numFmtId="0" fontId="43" fillId="25" borderId="21" xfId="0" applyFont="1" applyFill="1" applyBorder="1"/>
    <xf numFmtId="0" fontId="43" fillId="25" borderId="22" xfId="0" applyFont="1" applyFill="1" applyBorder="1"/>
    <xf numFmtId="0" fontId="43" fillId="25" borderId="19" xfId="0" applyFont="1" applyFill="1" applyBorder="1"/>
    <xf numFmtId="166" fontId="7" fillId="24" borderId="20" xfId="55" applyNumberFormat="1" applyFont="1" applyFill="1" applyBorder="1"/>
    <xf numFmtId="10" fontId="7" fillId="24" borderId="21" xfId="81" applyNumberFormat="1" applyFont="1" applyFill="1" applyBorder="1"/>
    <xf numFmtId="166" fontId="7" fillId="24" borderId="22" xfId="0" applyNumberFormat="1" applyFont="1" applyFill="1" applyBorder="1"/>
    <xf numFmtId="166" fontId="7" fillId="24" borderId="25" xfId="55" applyNumberFormat="1" applyFont="1" applyFill="1" applyBorder="1"/>
    <xf numFmtId="165" fontId="7" fillId="24" borderId="26" xfId="81" applyNumberFormat="1" applyFont="1" applyFill="1" applyBorder="1"/>
    <xf numFmtId="165" fontId="7" fillId="24" borderId="27" xfId="81" applyNumberFormat="1" applyFont="1" applyFill="1" applyBorder="1"/>
    <xf numFmtId="166" fontId="3" fillId="0" borderId="0" xfId="55" applyNumberFormat="1" applyFont="1"/>
    <xf numFmtId="0" fontId="43" fillId="25" borderId="19" xfId="0" applyFont="1" applyFill="1" applyBorder="1" applyAlignment="1">
      <alignment horizontal="center" vertical="center" wrapText="1"/>
    </xf>
    <xf numFmtId="166" fontId="30" fillId="0" borderId="23" xfId="55" applyNumberFormat="1" applyFont="1" applyBorder="1" applyAlignment="1">
      <alignment vertical="center" wrapText="1"/>
    </xf>
    <xf numFmtId="166" fontId="3" fillId="0" borderId="23" xfId="55" applyNumberFormat="1" applyBorder="1" applyAlignment="1">
      <alignment vertical="center"/>
    </xf>
    <xf numFmtId="165" fontId="11" fillId="0" borderId="23" xfId="81" applyNumberFormat="1" applyFont="1" applyBorder="1" applyAlignment="1">
      <alignment horizontal="right" vertical="center" wrapText="1"/>
    </xf>
    <xf numFmtId="166" fontId="11" fillId="0" borderId="23" xfId="55" applyNumberFormat="1" applyFont="1" applyBorder="1" applyAlignment="1">
      <alignment vertical="center" wrapText="1"/>
    </xf>
    <xf numFmtId="166" fontId="30" fillId="0" borderId="24" xfId="55" applyNumberFormat="1" applyFont="1" applyFill="1" applyBorder="1" applyAlignment="1">
      <alignment vertical="center" wrapText="1"/>
    </xf>
    <xf numFmtId="166" fontId="3" fillId="0" borderId="24" xfId="55" applyNumberFormat="1" applyFill="1" applyBorder="1" applyAlignment="1">
      <alignment vertical="center"/>
    </xf>
    <xf numFmtId="165" fontId="11" fillId="0" borderId="24" xfId="81" applyNumberFormat="1" applyFont="1" applyFill="1" applyBorder="1" applyAlignment="1">
      <alignment horizontal="right" vertical="center" wrapText="1"/>
    </xf>
    <xf numFmtId="166" fontId="11" fillId="0" borderId="24" xfId="55" applyNumberFormat="1" applyFont="1" applyFill="1" applyBorder="1" applyAlignment="1">
      <alignment vertical="center" wrapText="1"/>
    </xf>
    <xf numFmtId="166" fontId="43" fillId="25" borderId="28" xfId="55" applyNumberFormat="1" applyFont="1" applyFill="1" applyBorder="1" applyAlignment="1">
      <alignment vertical="center"/>
    </xf>
    <xf numFmtId="165" fontId="43" fillId="25" borderId="28" xfId="81" applyNumberFormat="1" applyFont="1" applyFill="1" applyBorder="1" applyAlignment="1">
      <alignment horizontal="right" vertical="center" wrapText="1"/>
    </xf>
    <xf numFmtId="166" fontId="43" fillId="25" borderId="19" xfId="55" applyNumberFormat="1" applyFont="1" applyFill="1" applyBorder="1" applyAlignment="1">
      <alignment horizontal="left"/>
    </xf>
    <xf numFmtId="0" fontId="9" fillId="0" borderId="0" xfId="0" applyFont="1" applyAlignment="1">
      <alignment wrapText="1" shrinkToFit="1"/>
    </xf>
    <xf numFmtId="0" fontId="0" fillId="0" borderId="19" xfId="0" applyBorder="1"/>
    <xf numFmtId="0" fontId="3" fillId="0" borderId="23" xfId="0" applyFont="1" applyBorder="1"/>
    <xf numFmtId="165" fontId="3" fillId="0" borderId="0" xfId="81" applyNumberFormat="1" applyFont="1" applyBorder="1"/>
    <xf numFmtId="0" fontId="3" fillId="0" borderId="29" xfId="0" applyFont="1" applyBorder="1"/>
    <xf numFmtId="0" fontId="0" fillId="0" borderId="29" xfId="0" applyBorder="1"/>
    <xf numFmtId="165" fontId="3" fillId="0" borderId="0" xfId="81" applyNumberFormat="1" applyFont="1"/>
    <xf numFmtId="0" fontId="3" fillId="26" borderId="29" xfId="0" applyFont="1" applyFill="1" applyBorder="1"/>
    <xf numFmtId="0" fontId="0" fillId="26" borderId="29" xfId="0" applyFill="1" applyBorder="1"/>
    <xf numFmtId="0" fontId="7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10" fillId="0" borderId="0" xfId="81" applyNumberFormat="1" applyFont="1" applyAlignment="1">
      <alignment shrinkToFit="1"/>
    </xf>
    <xf numFmtId="0" fontId="43" fillId="25" borderId="29" xfId="0" applyFont="1" applyFill="1" applyBorder="1" applyAlignment="1">
      <alignment horizontal="center" vertical="center" wrapText="1"/>
    </xf>
    <xf numFmtId="166" fontId="11" fillId="0" borderId="29" xfId="55" applyNumberFormat="1" applyFont="1" applyBorder="1" applyAlignment="1">
      <alignment vertical="center" wrapText="1"/>
    </xf>
    <xf numFmtId="166" fontId="3" fillId="0" borderId="29" xfId="55" applyNumberFormat="1" applyBorder="1" applyAlignment="1">
      <alignment vertical="center"/>
    </xf>
    <xf numFmtId="165" fontId="11" fillId="0" borderId="29" xfId="81" applyNumberFormat="1" applyFont="1" applyBorder="1" applyAlignment="1">
      <alignment horizontal="center" vertical="center" wrapText="1"/>
    </xf>
    <xf numFmtId="166" fontId="11" fillId="0" borderId="0" xfId="55" applyNumberFormat="1" applyFont="1" applyBorder="1" applyAlignment="1">
      <alignment wrapText="1"/>
    </xf>
    <xf numFmtId="166" fontId="3" fillId="0" borderId="0" xfId="55" applyNumberFormat="1" applyBorder="1"/>
    <xf numFmtId="165" fontId="11" fillId="0" borderId="0" xfId="81" applyNumberFormat="1" applyFont="1" applyBorder="1" applyAlignment="1">
      <alignment horizontal="right" wrapText="1"/>
    </xf>
    <xf numFmtId="0" fontId="47" fillId="25" borderId="29" xfId="74" applyFont="1" applyFill="1" applyBorder="1" applyAlignment="1">
      <alignment horizontal="center" vertical="center"/>
    </xf>
    <xf numFmtId="0" fontId="32" fillId="0" borderId="29" xfId="74" applyFont="1" applyBorder="1" applyAlignment="1">
      <alignment horizontal="center" vertical="center"/>
    </xf>
    <xf numFmtId="0" fontId="32" fillId="0" borderId="29" xfId="74" applyFont="1" applyBorder="1" applyAlignment="1">
      <alignment vertical="center"/>
    </xf>
    <xf numFmtId="3" fontId="32" fillId="0" borderId="29" xfId="74" applyNumberFormat="1" applyFont="1" applyBorder="1" applyAlignment="1">
      <alignment vertical="center"/>
    </xf>
    <xf numFmtId="10" fontId="32" fillId="0" borderId="29" xfId="82" applyNumberFormat="1" applyFont="1" applyBorder="1" applyAlignment="1">
      <alignment vertical="center"/>
    </xf>
    <xf numFmtId="0" fontId="48" fillId="25" borderId="29" xfId="74" applyFont="1" applyFill="1" applyBorder="1" applyAlignment="1">
      <alignment horizontal="center" vertical="center"/>
    </xf>
    <xf numFmtId="0" fontId="32" fillId="27" borderId="29" xfId="74" applyFont="1" applyFill="1" applyBorder="1" applyAlignment="1">
      <alignment horizontal="center" vertical="center"/>
    </xf>
    <xf numFmtId="0" fontId="32" fillId="27" borderId="29" xfId="74" applyFont="1" applyFill="1" applyBorder="1" applyAlignment="1">
      <alignment vertical="center"/>
    </xf>
    <xf numFmtId="3" fontId="32" fillId="27" borderId="29" xfId="74" applyNumberFormat="1" applyFont="1" applyFill="1" applyBorder="1" applyAlignment="1">
      <alignment vertical="center"/>
    </xf>
    <xf numFmtId="10" fontId="32" fillId="27" borderId="29" xfId="82" applyNumberFormat="1" applyFont="1" applyFill="1" applyBorder="1" applyAlignment="1">
      <alignment vertical="center"/>
    </xf>
    <xf numFmtId="0" fontId="32" fillId="0" borderId="29" xfId="74" applyFont="1" applyBorder="1"/>
    <xf numFmtId="3" fontId="2" fillId="0" borderId="29" xfId="0" applyNumberFormat="1" applyFont="1" applyBorder="1" applyAlignment="1">
      <alignment horizontal="right"/>
    </xf>
    <xf numFmtId="165" fontId="32" fillId="0" borderId="29" xfId="82" applyNumberFormat="1" applyFont="1" applyBorder="1"/>
    <xf numFmtId="165" fontId="32" fillId="0" borderId="30" xfId="82" applyNumberFormat="1" applyFont="1" applyBorder="1"/>
    <xf numFmtId="165" fontId="32" fillId="0" borderId="31" xfId="82" applyNumberFormat="1" applyFont="1" applyBorder="1"/>
    <xf numFmtId="0" fontId="32" fillId="27" borderId="29" xfId="74" applyFont="1" applyFill="1" applyBorder="1"/>
    <xf numFmtId="3" fontId="2" fillId="27" borderId="29" xfId="0" applyNumberFormat="1" applyFont="1" applyFill="1" applyBorder="1" applyAlignment="1">
      <alignment horizontal="right"/>
    </xf>
    <xf numFmtId="165" fontId="32" fillId="27" borderId="29" xfId="82" applyNumberFormat="1" applyFont="1" applyFill="1" applyBorder="1"/>
    <xf numFmtId="165" fontId="32" fillId="0" borderId="32" xfId="82" applyNumberFormat="1" applyFont="1" applyBorder="1"/>
    <xf numFmtId="165" fontId="32" fillId="0" borderId="33" xfId="82" applyNumberFormat="1" applyFont="1" applyBorder="1"/>
    <xf numFmtId="0" fontId="32" fillId="27" borderId="29" xfId="76" applyFont="1" applyFill="1" applyBorder="1"/>
    <xf numFmtId="3" fontId="32" fillId="27" borderId="29" xfId="76" applyNumberFormat="1" applyFont="1" applyFill="1" applyBorder="1"/>
    <xf numFmtId="165" fontId="32" fillId="0" borderId="34" xfId="81" applyNumberFormat="1" applyFont="1" applyBorder="1"/>
    <xf numFmtId="165" fontId="32" fillId="0" borderId="35" xfId="81" applyNumberFormat="1" applyFont="1" applyBorder="1"/>
    <xf numFmtId="0" fontId="35" fillId="24" borderId="29" xfId="76" applyFont="1" applyFill="1" applyBorder="1"/>
    <xf numFmtId="0" fontId="32" fillId="24" borderId="29" xfId="76" applyFont="1" applyFill="1" applyBorder="1"/>
    <xf numFmtId="3" fontId="41" fillId="24" borderId="29" xfId="74" applyNumberFormat="1" applyFont="1" applyFill="1" applyBorder="1"/>
    <xf numFmtId="165" fontId="41" fillId="24" borderId="29" xfId="74" applyNumberFormat="1" applyFont="1" applyFill="1" applyBorder="1"/>
    <xf numFmtId="165" fontId="41" fillId="24" borderId="29" xfId="82" applyNumberFormat="1" applyFont="1" applyFill="1" applyBorder="1"/>
    <xf numFmtId="0" fontId="2" fillId="0" borderId="29" xfId="0" applyFont="1" applyBorder="1"/>
    <xf numFmtId="0" fontId="2" fillId="27" borderId="29" xfId="0" applyFont="1" applyFill="1" applyBorder="1"/>
    <xf numFmtId="3" fontId="38" fillId="24" borderId="29" xfId="76" applyNumberFormat="1" applyFont="1" applyFill="1" applyBorder="1"/>
    <xf numFmtId="165" fontId="38" fillId="24" borderId="29" xfId="82" applyNumberFormat="1" applyFont="1" applyFill="1" applyBorder="1"/>
    <xf numFmtId="165" fontId="35" fillId="24" borderId="29" xfId="82" applyNumberFormat="1" applyFont="1" applyFill="1" applyBorder="1"/>
    <xf numFmtId="3" fontId="47" fillId="25" borderId="29" xfId="74" applyNumberFormat="1" applyFont="1" applyFill="1" applyBorder="1" applyAlignment="1">
      <alignment vertical="center"/>
    </xf>
    <xf numFmtId="9" fontId="47" fillId="25" borderId="29" xfId="82" applyFont="1" applyFill="1" applyBorder="1" applyAlignment="1">
      <alignment vertical="center"/>
    </xf>
    <xf numFmtId="165" fontId="47" fillId="25" borderId="29" xfId="74" applyNumberFormat="1" applyFont="1" applyFill="1" applyBorder="1" applyAlignment="1">
      <alignment vertical="center"/>
    </xf>
    <xf numFmtId="0" fontId="47" fillId="25" borderId="29" xfId="76" applyFont="1" applyFill="1" applyBorder="1"/>
    <xf numFmtId="3" fontId="47" fillId="25" borderId="29" xfId="74" applyNumberFormat="1" applyFont="1" applyFill="1" applyBorder="1"/>
    <xf numFmtId="165" fontId="47" fillId="25" borderId="29" xfId="74" applyNumberFormat="1" applyFont="1" applyFill="1" applyBorder="1"/>
    <xf numFmtId="165" fontId="47" fillId="25" borderId="29" xfId="82" applyNumberFormat="1" applyFont="1" applyFill="1" applyBorder="1"/>
    <xf numFmtId="9" fontId="47" fillId="25" borderId="29" xfId="82" applyFont="1" applyFill="1" applyBorder="1"/>
    <xf numFmtId="0" fontId="44" fillId="25" borderId="29" xfId="0" applyFont="1" applyFill="1" applyBorder="1"/>
    <xf numFmtId="166" fontId="44" fillId="25" borderId="29" xfId="55" applyNumberFormat="1" applyFont="1" applyFill="1" applyBorder="1" applyAlignment="1">
      <alignment horizontal="left"/>
    </xf>
    <xf numFmtId="0" fontId="43" fillId="25" borderId="29" xfId="0" applyFont="1" applyFill="1" applyBorder="1"/>
    <xf numFmtId="165" fontId="3" fillId="26" borderId="29" xfId="81" applyNumberFormat="1" applyFill="1" applyBorder="1"/>
    <xf numFmtId="165" fontId="3" fillId="26" borderId="29" xfId="81" applyNumberFormat="1" applyFill="1" applyBorder="1" applyAlignment="1">
      <alignment shrinkToFit="1"/>
    </xf>
    <xf numFmtId="166" fontId="11" fillId="0" borderId="29" xfId="55" applyNumberFormat="1" applyFont="1" applyBorder="1" applyAlignment="1">
      <alignment wrapText="1"/>
    </xf>
    <xf numFmtId="0" fontId="11" fillId="0" borderId="11" xfId="0" applyFont="1" applyBorder="1"/>
    <xf numFmtId="165" fontId="32" fillId="0" borderId="29" xfId="82" applyNumberFormat="1" applyFont="1" applyBorder="1" applyAlignment="1">
      <alignment vertical="center"/>
    </xf>
    <xf numFmtId="165" fontId="32" fillId="27" borderId="29" xfId="82" applyNumberFormat="1" applyFont="1" applyFill="1" applyBorder="1" applyAlignment="1">
      <alignment vertical="center"/>
    </xf>
    <xf numFmtId="166" fontId="44" fillId="25" borderId="29" xfId="55" applyNumberFormat="1" applyFont="1" applyFill="1" applyBorder="1" applyAlignment="1">
      <alignment horizontal="center"/>
    </xf>
    <xf numFmtId="166" fontId="44" fillId="25" borderId="12" xfId="55" applyNumberFormat="1" applyFont="1" applyFill="1" applyBorder="1" applyAlignment="1">
      <alignment horizontal="center"/>
    </xf>
    <xf numFmtId="166" fontId="44" fillId="25" borderId="10" xfId="55" applyNumberFormat="1" applyFont="1" applyFill="1" applyBorder="1" applyAlignment="1">
      <alignment horizontal="center"/>
    </xf>
    <xf numFmtId="0" fontId="44" fillId="25" borderId="10" xfId="0" applyFont="1" applyFill="1" applyBorder="1"/>
    <xf numFmtId="166" fontId="43" fillId="25" borderId="29" xfId="55" applyNumberFormat="1" applyFont="1" applyFill="1" applyBorder="1" applyAlignment="1">
      <alignment wrapText="1"/>
    </xf>
    <xf numFmtId="166" fontId="3" fillId="24" borderId="29" xfId="55" applyNumberFormat="1" applyFill="1" applyBorder="1"/>
    <xf numFmtId="10" fontId="3" fillId="24" borderId="29" xfId="81" applyNumberFormat="1" applyFont="1" applyFill="1" applyBorder="1"/>
    <xf numFmtId="166" fontId="3" fillId="24" borderId="29" xfId="0" applyNumberFormat="1" applyFont="1" applyFill="1" applyBorder="1"/>
    <xf numFmtId="165" fontId="3" fillId="24" borderId="29" xfId="81" applyNumberFormat="1" applyFont="1" applyFill="1" applyBorder="1"/>
    <xf numFmtId="166" fontId="3" fillId="0" borderId="29" xfId="55" applyNumberFormat="1" applyBorder="1"/>
    <xf numFmtId="165" fontId="11" fillId="0" borderId="29" xfId="81" applyNumberFormat="1" applyFont="1" applyBorder="1" applyAlignment="1">
      <alignment horizontal="right" wrapText="1"/>
    </xf>
    <xf numFmtId="166" fontId="44" fillId="25" borderId="29" xfId="55" applyNumberFormat="1" applyFont="1" applyFill="1" applyBorder="1"/>
    <xf numFmtId="165" fontId="44" fillId="25" borderId="29" xfId="81" applyNumberFormat="1" applyFont="1" applyFill="1" applyBorder="1" applyAlignment="1">
      <alignment horizontal="right" wrapText="1"/>
    </xf>
    <xf numFmtId="0" fontId="45" fillId="25" borderId="29" xfId="0" applyFont="1" applyFill="1" applyBorder="1"/>
    <xf numFmtId="0" fontId="50" fillId="24" borderId="29" xfId="0" applyFont="1" applyFill="1" applyBorder="1"/>
    <xf numFmtId="0" fontId="9" fillId="0" borderId="29" xfId="0" applyFont="1" applyBorder="1"/>
    <xf numFmtId="0" fontId="46" fillId="25" borderId="29" xfId="0" applyFont="1" applyFill="1" applyBorder="1"/>
    <xf numFmtId="0" fontId="9" fillId="26" borderId="29" xfId="0" applyFont="1" applyFill="1" applyBorder="1"/>
    <xf numFmtId="165" fontId="9" fillId="26" borderId="29" xfId="81" applyNumberFormat="1" applyFont="1" applyFill="1" applyBorder="1"/>
    <xf numFmtId="0" fontId="9" fillId="24" borderId="29" xfId="0" applyFont="1" applyFill="1" applyBorder="1"/>
    <xf numFmtId="166" fontId="11" fillId="0" borderId="36" xfId="55" applyNumberFormat="1" applyFont="1" applyBorder="1" applyAlignment="1">
      <alignment wrapText="1"/>
    </xf>
    <xf numFmtId="167" fontId="3" fillId="0" borderId="36" xfId="55" applyNumberFormat="1" applyBorder="1"/>
    <xf numFmtId="165" fontId="11" fillId="0" borderId="36" xfId="81" applyNumberFormat="1" applyFont="1" applyBorder="1" applyAlignment="1">
      <alignment horizontal="right" wrapText="1"/>
    </xf>
    <xf numFmtId="166" fontId="11" fillId="0" borderId="37" xfId="55" applyNumberFormat="1" applyFont="1" applyBorder="1" applyAlignment="1">
      <alignment wrapText="1"/>
    </xf>
    <xf numFmtId="167" fontId="3" fillId="0" borderId="37" xfId="55" applyNumberFormat="1" applyBorder="1"/>
    <xf numFmtId="165" fontId="11" fillId="0" borderId="37" xfId="81" applyNumberFormat="1" applyFont="1" applyBorder="1" applyAlignment="1">
      <alignment horizontal="right" wrapText="1"/>
    </xf>
    <xf numFmtId="167" fontId="44" fillId="25" borderId="29" xfId="55" applyNumberFormat="1" applyFont="1" applyFill="1" applyBorder="1"/>
    <xf numFmtId="166" fontId="11" fillId="0" borderId="36" xfId="55" applyNumberFormat="1" applyFont="1" applyBorder="1" applyAlignment="1">
      <alignment horizontal="left" wrapText="1"/>
    </xf>
    <xf numFmtId="166" fontId="11" fillId="0" borderId="37" xfId="55" applyNumberFormat="1" applyFont="1" applyBorder="1" applyAlignment="1">
      <alignment horizontal="left" wrapText="1"/>
    </xf>
    <xf numFmtId="0" fontId="35" fillId="24" borderId="38" xfId="76" applyFont="1" applyFill="1" applyBorder="1"/>
    <xf numFmtId="0" fontId="35" fillId="24" borderId="39" xfId="76" applyFont="1" applyFill="1" applyBorder="1"/>
    <xf numFmtId="0" fontId="51" fillId="0" borderId="0" xfId="77" applyFont="1" applyAlignment="1">
      <alignment vertical="top" wrapText="1"/>
    </xf>
    <xf numFmtId="0" fontId="51" fillId="0" borderId="0" xfId="77" applyFont="1" applyAlignment="1">
      <alignment vertical="top"/>
    </xf>
    <xf numFmtId="0" fontId="32" fillId="0" borderId="36" xfId="76" applyFont="1" applyBorder="1"/>
    <xf numFmtId="0" fontId="32" fillId="0" borderId="40" xfId="76" applyFont="1" applyBorder="1"/>
    <xf numFmtId="0" fontId="32" fillId="0" borderId="37" xfId="76" applyFont="1" applyBorder="1"/>
    <xf numFmtId="0" fontId="51" fillId="0" borderId="0" xfId="76" applyFont="1" applyAlignment="1">
      <alignment vertical="top"/>
    </xf>
    <xf numFmtId="3" fontId="9" fillId="0" borderId="29" xfId="0" applyNumberFormat="1" applyFont="1" applyBorder="1"/>
    <xf numFmtId="3" fontId="46" fillId="25" borderId="29" xfId="0" applyNumberFormat="1" applyFont="1" applyFill="1" applyBorder="1"/>
    <xf numFmtId="3" fontId="9" fillId="26" borderId="29" xfId="0" applyNumberFormat="1" applyFont="1" applyFill="1" applyBorder="1"/>
    <xf numFmtId="3" fontId="9" fillId="0" borderId="29" xfId="76" applyNumberFormat="1" applyFont="1" applyBorder="1"/>
    <xf numFmtId="3" fontId="3" fillId="26" borderId="29" xfId="0" applyNumberFormat="1" applyFont="1" applyFill="1" applyBorder="1"/>
    <xf numFmtId="3" fontId="0" fillId="26" borderId="29" xfId="0" applyNumberFormat="1" applyFill="1" applyBorder="1"/>
    <xf numFmtId="3" fontId="3" fillId="0" borderId="29" xfId="0" applyNumberFormat="1" applyFont="1" applyBorder="1"/>
    <xf numFmtId="3" fontId="0" fillId="0" borderId="29" xfId="0" applyNumberFormat="1" applyBorder="1"/>
    <xf numFmtId="3" fontId="7" fillId="24" borderId="29" xfId="0" applyNumberFormat="1" applyFont="1" applyFill="1" applyBorder="1"/>
    <xf numFmtId="3" fontId="0" fillId="24" borderId="29" xfId="0" applyNumberFormat="1" applyFill="1" applyBorder="1"/>
    <xf numFmtId="3" fontId="0" fillId="0" borderId="21" xfId="0" applyNumberFormat="1" applyBorder="1"/>
    <xf numFmtId="3" fontId="0" fillId="0" borderId="22" xfId="0" applyNumberFormat="1" applyBorder="1"/>
    <xf numFmtId="3" fontId="3" fillId="0" borderId="21" xfId="0" applyNumberFormat="1" applyFont="1" applyBorder="1"/>
    <xf numFmtId="3" fontId="43" fillId="25" borderId="21" xfId="0" applyNumberFormat="1" applyFont="1" applyFill="1" applyBorder="1"/>
    <xf numFmtId="3" fontId="43" fillId="25" borderId="22" xfId="0" applyNumberFormat="1" applyFont="1" applyFill="1" applyBorder="1"/>
    <xf numFmtId="3" fontId="43" fillId="25" borderId="29" xfId="0" applyNumberFormat="1" applyFont="1" applyFill="1" applyBorder="1"/>
    <xf numFmtId="0" fontId="42" fillId="24" borderId="0" xfId="74" applyFont="1" applyFill="1" applyAlignment="1">
      <alignment horizontal="center" vertical="center"/>
    </xf>
    <xf numFmtId="166" fontId="3" fillId="0" borderId="0" xfId="55" applyNumberFormat="1" applyAlignment="1">
      <alignment horizontal="center" vertical="center"/>
    </xf>
    <xf numFmtId="166" fontId="3" fillId="0" borderId="0" xfId="55" applyNumberFormat="1" applyFont="1" applyAlignment="1">
      <alignment horizontal="center" vertical="center"/>
    </xf>
    <xf numFmtId="166" fontId="43" fillId="25" borderId="19" xfId="55" applyNumberFormat="1" applyFont="1" applyFill="1" applyBorder="1" applyAlignment="1">
      <alignment horizontal="center" vertical="center"/>
    </xf>
    <xf numFmtId="165" fontId="45" fillId="25" borderId="19" xfId="81" applyNumberFormat="1" applyFont="1" applyFill="1" applyBorder="1" applyAlignment="1">
      <alignment horizontal="center" vertical="center" shrinkToFit="1"/>
    </xf>
    <xf numFmtId="166" fontId="44" fillId="25" borderId="19" xfId="55" applyNumberFormat="1" applyFont="1" applyFill="1" applyBorder="1" applyAlignment="1">
      <alignment horizontal="center" vertical="center" wrapText="1"/>
    </xf>
    <xf numFmtId="165" fontId="45" fillId="25" borderId="19" xfId="81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3" fillId="25" borderId="29" xfId="55" applyNumberFormat="1" applyFont="1" applyFill="1" applyBorder="1" applyAlignment="1">
      <alignment horizontal="center" vertical="center"/>
    </xf>
    <xf numFmtId="165" fontId="46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6" fillId="25" borderId="29" xfId="81" applyNumberFormat="1" applyFont="1" applyFill="1" applyBorder="1" applyAlignment="1">
      <alignment horizontal="center" vertical="center" wrapText="1" shrinkToFit="1"/>
    </xf>
    <xf numFmtId="0" fontId="47" fillId="25" borderId="29" xfId="76" applyFont="1" applyFill="1" applyBorder="1" applyAlignment="1">
      <alignment horizontal="center"/>
    </xf>
    <xf numFmtId="0" fontId="48" fillId="25" borderId="29" xfId="74" applyFont="1" applyFill="1" applyBorder="1" applyAlignment="1">
      <alignment horizontal="center" vertical="center" wrapText="1"/>
    </xf>
    <xf numFmtId="0" fontId="48" fillId="25" borderId="29" xfId="74" applyFont="1" applyFill="1" applyBorder="1" applyAlignment="1">
      <alignment horizontal="center" vertical="center"/>
    </xf>
    <xf numFmtId="0" fontId="38" fillId="24" borderId="29" xfId="76" applyFont="1" applyFill="1" applyBorder="1" applyAlignment="1">
      <alignment horizontal="center"/>
    </xf>
    <xf numFmtId="0" fontId="49" fillId="25" borderId="29" xfId="76" applyFont="1" applyFill="1" applyBorder="1" applyAlignment="1">
      <alignment horizontal="center"/>
    </xf>
    <xf numFmtId="0" fontId="37" fillId="0" borderId="0" xfId="77" applyFont="1" applyAlignment="1">
      <alignment horizontal="left"/>
    </xf>
    <xf numFmtId="0" fontId="47" fillId="25" borderId="29" xfId="74" applyFont="1" applyFill="1" applyBorder="1" applyAlignment="1">
      <alignment horizontal="center" vertical="center"/>
    </xf>
    <xf numFmtId="0" fontId="36" fillId="0" borderId="0" xfId="75" applyFont="1" applyAlignment="1">
      <alignment horizontal="center" vertical="center"/>
    </xf>
    <xf numFmtId="0" fontId="36" fillId="0" borderId="0" xfId="74" applyFont="1" applyAlignment="1">
      <alignment horizontal="center" vertical="center"/>
    </xf>
    <xf numFmtId="0" fontId="47" fillId="25" borderId="29" xfId="74" applyFont="1" applyFill="1" applyBorder="1" applyAlignment="1">
      <alignment horizontal="center" vertical="center" wrapText="1"/>
    </xf>
    <xf numFmtId="0" fontId="37" fillId="0" borderId="13" xfId="77" applyFont="1" applyBorder="1" applyAlignment="1">
      <alignment horizontal="left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4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37" fillId="0" borderId="0" xfId="76" applyFont="1" applyAlignment="1">
      <alignment horizontal="left"/>
    </xf>
    <xf numFmtId="0" fontId="9" fillId="0" borderId="0" xfId="76" applyFont="1" applyAlignment="1">
      <alignment horizontal="center" vertical="center" wrapText="1"/>
    </xf>
    <xf numFmtId="0" fontId="8" fillId="0" borderId="0" xfId="76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24" borderId="29" xfId="0" applyFont="1" applyFill="1" applyBorder="1" applyAlignment="1">
      <alignment horizontal="center"/>
    </xf>
    <xf numFmtId="3" fontId="9" fillId="24" borderId="29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3" fontId="45" fillId="24" borderId="29" xfId="0" applyNumberFormat="1" applyFont="1" applyFill="1" applyBorder="1" applyAlignment="1">
      <alignment horizontal="center"/>
    </xf>
    <xf numFmtId="3" fontId="50" fillId="24" borderId="29" xfId="0" applyNumberFormat="1" applyFont="1" applyFill="1" applyBorder="1" applyAlignment="1">
      <alignment horizontal="center"/>
    </xf>
  </cellXfs>
  <cellStyles count="12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Dziesiętny 2 2" xfId="97" xr:uid="{484DB797-16B6-4EDD-9AD2-9351DB998F27}"/>
    <cellStyle name="Dziesiętny 2 3" xfId="96" xr:uid="{1A42D6BE-D3C1-4A4B-BE3C-F4B82DBEEA4A}"/>
    <cellStyle name="Dziesiętny 3" xfId="95" xr:uid="{1B6F0C86-B288-4900-ADC2-D7A22AD8D5D2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Hiperłącze 2" xfId="98" xr:uid="{B34F80A3-311A-40CE-989F-E853C1095523}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2 3" xfId="99" xr:uid="{88647049-3DA5-4079-B4B4-701D34691EB1}"/>
    <cellStyle name="Normalny 3" xfId="76" xr:uid="{00000000-0005-0000-0000-00004C000000}"/>
    <cellStyle name="Normalny 3 2" xfId="77" xr:uid="{00000000-0005-0000-0000-00004D000000}"/>
    <cellStyle name="Normalny 3 2 2" xfId="101" xr:uid="{18ACF2C1-4372-4181-8E29-D729ABE40861}"/>
    <cellStyle name="Normalny 3 3" xfId="100" xr:uid="{D5E38D8C-FD0B-4A54-A46A-A7ACA7208C73}"/>
    <cellStyle name="Normalny 4" xfId="102" xr:uid="{3281B4D7-9A64-498D-8649-D892AB0C0F0C}"/>
    <cellStyle name="Normalny 4 2" xfId="103" xr:uid="{A18671A6-FEB6-483D-BD56-5B1A1F12437A}"/>
    <cellStyle name="Normalny 4 2 2" xfId="104" xr:uid="{602A5587-2337-4890-B1FE-C493E411C306}"/>
    <cellStyle name="Normalny 4 2 2 2" xfId="105" xr:uid="{050355B4-4DC0-41CF-AFFE-4ABA1646E532}"/>
    <cellStyle name="Normalny 4 2 3" xfId="106" xr:uid="{B865EF31-CFD4-43DD-9C63-8F767B35A7E9}"/>
    <cellStyle name="Normalny 4 3" xfId="107" xr:uid="{35D931C2-A911-4906-A813-0F58794B8E71}"/>
    <cellStyle name="Normalny 4 3 2" xfId="108" xr:uid="{3B0BB0B1-0161-441D-A99B-20DAB5152BE9}"/>
    <cellStyle name="Normalny 4 4" xfId="109" xr:uid="{17CA4A35-88C9-40CE-BE91-394719D75593}"/>
    <cellStyle name="Normalny 5" xfId="110" xr:uid="{E561AEC6-C61B-4665-963B-5E9D4FF2185F}"/>
    <cellStyle name="Normalny 5 2" xfId="111" xr:uid="{74881E14-93A9-43CC-9C44-8F1C1A02CB5D}"/>
    <cellStyle name="Normalny 5 2 2" xfId="112" xr:uid="{E6218F6A-D036-4EF4-999E-1EC6CB27D855}"/>
    <cellStyle name="Normalny 5 2 2 2" xfId="113" xr:uid="{A027B658-95E1-429F-BA32-0357EDD5F1B6}"/>
    <cellStyle name="Normalny 5 2 3" xfId="114" xr:uid="{1C7EAC9B-BF6B-4411-888C-2DE471CA8BD0}"/>
    <cellStyle name="Normalny 5 3" xfId="115" xr:uid="{1D0319F9-C3C9-4841-A1E0-DE8A04632231}"/>
    <cellStyle name="Normalny 5 3 2" xfId="116" xr:uid="{D67E494A-7A50-4418-8270-61D3BC909E12}"/>
    <cellStyle name="Normalny 5 4" xfId="117" xr:uid="{2851C2A6-891A-4FAF-8B87-81F58093D5AC}"/>
    <cellStyle name="Normalny 6" xfId="118" xr:uid="{2E2C0D65-544E-4575-B3B4-CA3910501986}"/>
    <cellStyle name="Normalny 7" xfId="119" xr:uid="{9B22C8EF-9F4C-4C7E-8361-76F9611CA764}"/>
    <cellStyle name="Normalny 7 2" xfId="120" xr:uid="{D47645D4-039C-4799-B64D-14BF826409FB}"/>
    <cellStyle name="Normalny 7 2 2" xfId="121" xr:uid="{4A4FE8E6-13FD-4825-97C1-B3650D67C724}"/>
    <cellStyle name="Normalny 7 3" xfId="122" xr:uid="{F9B752EC-5F15-4303-AB7B-E15C5237881E}"/>
    <cellStyle name="Normalny 8" xfId="94" xr:uid="{AFF60B09-BCE1-4012-8600-5FFD4FE496D3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2 3" xfId="124" xr:uid="{1D7AD93A-7705-423D-AECE-AEF50AFE3D72}"/>
    <cellStyle name="Procentowy 3" xfId="84" xr:uid="{00000000-0005-0000-0000-000054000000}"/>
    <cellStyle name="Procentowy 3 2" xfId="126" xr:uid="{C3E7AFD4-4099-44FD-B434-738AAF96C252}"/>
    <cellStyle name="Procentowy 3 3" xfId="125" xr:uid="{E3F20329-00C1-4AF2-8230-5B657894B486}"/>
    <cellStyle name="Procentowy 4" xfId="127" xr:uid="{0409D2A8-6196-4665-B644-375E29EED3ED}"/>
    <cellStyle name="Procentowy 5" xfId="123" xr:uid="{08AD15D0-43CB-4F33-A93A-6DF433233B9D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2024 - 2025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2025vs2024'!$C$46:$N$46</c:f>
              <c:numCache>
                <c:formatCode>General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A-4EE7-9D40-B704B7EF7896}"/>
            </c:ext>
          </c:extLst>
        </c:ser>
        <c:ser>
          <c:idx val="1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2025vs2024'!$C$5:$N$5</c:f>
              <c:numCache>
                <c:formatCode>#,##0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  <c:pt idx="5">
                  <c:v>17760</c:v>
                </c:pt>
                <c:pt idx="6">
                  <c:v>18921</c:v>
                </c:pt>
                <c:pt idx="7">
                  <c:v>13921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A-4EE7-9D40-B704B7EF7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2025vs2024'!$C$46:$N$46</c:f>
              <c:numCache>
                <c:formatCode>General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D-4F6B-93EB-16B23B3E8994}"/>
            </c:ext>
          </c:extLst>
        </c:ser>
        <c:ser>
          <c:idx val="1"/>
          <c:order val="1"/>
          <c:tx>
            <c:strRef>
              <c:f>'R_PTW NEW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2025vs2024'!$C$5:$N$5</c:f>
              <c:numCache>
                <c:formatCode>#,##0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  <c:pt idx="5">
                  <c:v>6864</c:v>
                </c:pt>
                <c:pt idx="6">
                  <c:v>7264</c:v>
                </c:pt>
                <c:pt idx="7">
                  <c:v>5352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D-4F6B-93EB-16B23B3E8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I-VIII 2024 - 2025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E7-41BD-BF71-15CF545974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2025vs2024'!$G$13</c:f>
              <c:numCache>
                <c:formatCode>_-* #\ ##0\ _z_ł_-;\-* #\ ##0\ _z_ł_-;_-* "-"??\ _z_ł_-;_-@_-</c:formatCode>
                <c:ptCount val="1"/>
                <c:pt idx="0">
                  <c:v>40563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7-41BD-BF71-15CF545974B0}"/>
            </c:ext>
          </c:extLst>
        </c:ser>
        <c:ser>
          <c:idx val="2"/>
          <c:order val="1"/>
          <c:tx>
            <c:strRef>
              <c:f>'R_PTW NEW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E7-41BD-BF71-15CF545974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2025vs2024'!$O$5</c:f>
              <c:numCache>
                <c:formatCode>#,##0</c:formatCode>
                <c:ptCount val="1"/>
                <c:pt idx="0">
                  <c:v>44484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E7-41BD-BF71-15CF54597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I-VIII 2025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48506484332407"/>
          <c:y val="0.24213039485766757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8F-4368-A15A-36972F49DDDF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8F-4368-A15A-36972F49DDDF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8F-4368-A15A-36972F49DDDF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2025vs2024'!$P$3:$P$4</c:f>
              <c:numCache>
                <c:formatCode>0.0%</c:formatCode>
                <c:ptCount val="2"/>
                <c:pt idx="0">
                  <c:v>0.74689776099271643</c:v>
                </c:pt>
                <c:pt idx="1">
                  <c:v>0.25310223900728351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8F-4368-A15A-36972F49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#,##0</c:formatCode>
                <c:ptCount val="1"/>
                <c:pt idx="0">
                  <c:v>53551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0.74338481074116258</c:v>
                </c:pt>
                <c:pt idx="1">
                  <c:v>0.25661518925883736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2023 - 2025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6-4661-A31B-A70096C6495C}"/>
            </c:ext>
          </c:extLst>
        </c:ser>
        <c:ser>
          <c:idx val="3"/>
          <c:order val="1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2025vs2024'!$C$10:$N$10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6-4661-A31B-A70096C6495C}"/>
            </c:ext>
          </c:extLst>
        </c:ser>
        <c:ser>
          <c:idx val="2"/>
          <c:order val="2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6-4661-A31B-A70096C64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I-VIII 2024 - 2025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51-4C3A-B27B-E2F747E6EA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2025vs2024'!$G$13</c:f>
              <c:numCache>
                <c:formatCode>_-* #\ ##0\ _z_ł_-;\-* #\ ##0\ _z_ł_-;_-* "-"??\ _z_ł_-;_-@_-</c:formatCode>
                <c:ptCount val="1"/>
                <c:pt idx="0">
                  <c:v>115636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1-4C3A-B27B-E2F747E6EA45}"/>
            </c:ext>
          </c:extLst>
        </c:ser>
        <c:ser>
          <c:idx val="2"/>
          <c:order val="1"/>
          <c:tx>
            <c:strRef>
              <c:f>'R_PTW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51-4C3A-B27B-E2F747E6EA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2025vs2024'!$F$13</c:f>
              <c:numCache>
                <c:formatCode>_-* #\ ##0\ _z_ł_-;\-* #\ ##0\ _z_ł_-;_-* "-"??\ _z_ł_-;_-@_-</c:formatCode>
                <c:ptCount val="1"/>
                <c:pt idx="0">
                  <c:v>123216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51-4C3A-B27B-E2F747E6E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I-VIII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2024 - 2025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00-414C-A8BC-3E1715093A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2025vs2024'!$G$16</c:f>
              <c:numCache>
                <c:formatCode>_-* #\ ##0\ _z_ł_-;\-* #\ ##0\ _z_ł_-;_-* "-"??\ _z_ł_-;_-@_-</c:formatCode>
                <c:ptCount val="1"/>
                <c:pt idx="0">
                  <c:v>30185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00-414C-A8BC-3E1715093A91}"/>
            </c:ext>
          </c:extLst>
        </c:ser>
        <c:ser>
          <c:idx val="2"/>
          <c:order val="1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00-414C-A8BC-3E1715093A9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2025vs2024'!$O$11</c:f>
              <c:numCache>
                <c:formatCode>#,##0</c:formatCode>
                <c:ptCount val="1"/>
                <c:pt idx="0">
                  <c:v>33225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00-414C-A8BC-3E1715093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#,##0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#\ ##0\ _z_ł_-;\-* #\ ##0\ _z_ł_-;_-* "-"??\ _z_ł_-;_-@_-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#,##0</c:formatCode>
                <c:ptCount val="1"/>
                <c:pt idx="0">
                  <c:v>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sty-sie 2025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rankingi'!$J$6,'R_MC 2025 rankingi'!$J$11,'R_MC 2025 rankingi'!$J$16,'R_MC 2025 rankingi'!$J$21,'R_MC 2025 rankingi'!$J$26,'R_MC 2025 rankingi'!$J$31,'R_MC 2025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2025 rankingi'!$L$10,'R_MC 2025 rankingi'!$L$15,'R_MC 2025 rankingi'!$L$20,'R_MC 2025 rankingi'!$L$25,'R_MC 2025 rankingi'!$L$30,'R_MC 2025 rankingi'!$L$35,'R_MC 2025 rankingi'!$L$40)</c:f>
              <c:numCache>
                <c:formatCode>#,##0</c:formatCode>
                <c:ptCount val="7"/>
                <c:pt idx="0">
                  <c:v>13667</c:v>
                </c:pt>
                <c:pt idx="1">
                  <c:v>180</c:v>
                </c:pt>
                <c:pt idx="2">
                  <c:v>4479</c:v>
                </c:pt>
                <c:pt idx="3">
                  <c:v>5089</c:v>
                </c:pt>
                <c:pt idx="4">
                  <c:v>5110</c:v>
                </c:pt>
                <c:pt idx="5">
                  <c:v>4295</c:v>
                </c:pt>
                <c:pt idx="6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sty-sie 2024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rankingi'!$J$6,'R_MC 2025 rankingi'!$J$11,'R_MC 2025 rankingi'!$J$16,'R_MC 2025 rankingi'!$J$21,'R_MC 2025 rankingi'!$J$26,'R_MC 2025 rankingi'!$J$31,'R_MC 2025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2025 rankingi'!$M$10,'R_MC 2025 rankingi'!$M$15,'R_MC 2025 rankingi'!$M$20,'R_MC 2025 rankingi'!$M$25,'R_MC 2025 rankingi'!$M$30,'R_MC 2025 rankingi'!$M$35,'R_MC 2025 rankingi'!$M$40)</c:f>
              <c:numCache>
                <c:formatCode>#,##0</c:formatCode>
                <c:ptCount val="7"/>
                <c:pt idx="0">
                  <c:v>12896</c:v>
                </c:pt>
                <c:pt idx="1">
                  <c:v>409</c:v>
                </c:pt>
                <c:pt idx="2">
                  <c:v>4145</c:v>
                </c:pt>
                <c:pt idx="3">
                  <c:v>3967</c:v>
                </c:pt>
                <c:pt idx="4">
                  <c:v>4080</c:v>
                </c:pt>
                <c:pt idx="5">
                  <c:v>4344</c:v>
                </c:pt>
                <c:pt idx="6">
                  <c:v>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sty-sie 2025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rankingi'!$R$6,'R_MC 2025 rankingi'!$R$11,'R_MC 2025 rankingi'!$R$16,'R_MC 2025 rankingi'!$R$21,'R_MC 2025 rankingi'!$R$26,'R_MC 2025 rankingi'!$R$31,'R_MC 2025 rankingi'!$R$36,'R_MC 2025 rankingi'!$R$41,'R_MC 2025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2025 rankingi'!$T$10,'R_MC 2025 rankingi'!$T$15,'R_MC 2025 rankingi'!$T$20,'R_MC 2025 rankingi'!$T$25,'R_MC 2025 rankingi'!$T$30,'R_MC 2025 rankingi'!$T$35,'R_MC 2025 rankingi'!$T$40,'R_MC 2025 rankingi'!$T$45,'R_MC 2025 rankingi'!$T$46)</c:f>
              <c:numCache>
                <c:formatCode>#,##0</c:formatCode>
                <c:ptCount val="9"/>
                <c:pt idx="0">
                  <c:v>6966</c:v>
                </c:pt>
                <c:pt idx="1">
                  <c:v>1946</c:v>
                </c:pt>
                <c:pt idx="2">
                  <c:v>1021</c:v>
                </c:pt>
                <c:pt idx="3">
                  <c:v>7348</c:v>
                </c:pt>
                <c:pt idx="4">
                  <c:v>10224</c:v>
                </c:pt>
                <c:pt idx="5">
                  <c:v>2048</c:v>
                </c:pt>
                <c:pt idx="6">
                  <c:v>187</c:v>
                </c:pt>
                <c:pt idx="7">
                  <c:v>2809</c:v>
                </c:pt>
                <c:pt idx="8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sty-sie 2024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rankingi'!$R$6,'R_MC 2025 rankingi'!$R$11,'R_MC 2025 rankingi'!$R$16,'R_MC 2025 rankingi'!$R$21,'R_MC 2025 rankingi'!$R$26,'R_MC 2025 rankingi'!$R$31,'R_MC 2025 rankingi'!$R$36,'R_MC 2025 rankingi'!$R$41,'R_MC 2025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2025 rankingi'!$U$10,'R_MC 2025 rankingi'!$U$15,'R_MC 2025 rankingi'!$U$20,'R_MC 2025 rankingi'!$U$25,'R_MC 2025 rankingi'!$U$30,'R_MC 2025 rankingi'!$U$35,'R_MC 2025 rankingi'!$U$40,'R_MC 2025 rankingi'!$U$45,'R_MC 2025 rankingi'!$U$46)</c:f>
              <c:numCache>
                <c:formatCode>#,##0</c:formatCode>
                <c:ptCount val="9"/>
                <c:pt idx="0">
                  <c:v>6395</c:v>
                </c:pt>
                <c:pt idx="1">
                  <c:v>1803</c:v>
                </c:pt>
                <c:pt idx="2">
                  <c:v>1602</c:v>
                </c:pt>
                <c:pt idx="3">
                  <c:v>6701</c:v>
                </c:pt>
                <c:pt idx="4">
                  <c:v>9236</c:v>
                </c:pt>
                <c:pt idx="5">
                  <c:v>1264</c:v>
                </c:pt>
                <c:pt idx="6">
                  <c:v>228</c:v>
                </c:pt>
                <c:pt idx="7">
                  <c:v>2430</c:v>
                </c:pt>
                <c:pt idx="8">
                  <c:v>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2023 - 2025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2025s2024'!$B$9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2025s2024'!$C$3:$N$3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2025s2024'!$C$9:$N$9</c:f>
              <c:numCache>
                <c:formatCode>#,##0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2025s2024'!$B$10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2025s2024'!$C$10:$N$10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2025s2024'!$B$11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2025s2024'!$C$3:$N$3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2025s2024'!$C$11:$N$11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I-VIII 2025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A9-4B89-8FAA-1F80485E3FB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A9-4B89-8FAA-1F80485E3FB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9-4B89-8FAA-1F80485E3FB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2025vs2024'!$P$3:$P$4</c:f>
              <c:numCache>
                <c:formatCode>0.0%</c:formatCode>
                <c:ptCount val="2"/>
                <c:pt idx="0">
                  <c:v>0.83734255291520576</c:v>
                </c:pt>
                <c:pt idx="1">
                  <c:v>0.16265744708479418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9-4B89-8FAA-1F80485E3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I-VIII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2025s2024'!$B$10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2025s2024'!$O$3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2025s2024'!$G$16</c:f>
              <c:numCache>
                <c:formatCode>_-* #\ ##0\ _z_ł_-;\-* #\ ##0\ _z_ł_-;_-* "-"??\ _z_ł_-;_-@_-</c:formatCode>
                <c:ptCount val="1"/>
                <c:pt idx="0">
                  <c:v>10378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2025s2024'!$B$11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2025s2024'!$O$3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2025s2024'!$O$11</c:f>
              <c:numCache>
                <c:formatCode>#,##0</c:formatCode>
                <c:ptCount val="1"/>
                <c:pt idx="0">
                  <c:v>11259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2025vs2024'!$C$46:$N$46</c:f>
              <c:numCache>
                <c:formatCode>General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  <c:pt idx="4">
                  <c:v>11193</c:v>
                </c:pt>
                <c:pt idx="5">
                  <c:v>10374</c:v>
                </c:pt>
                <c:pt idx="6">
                  <c:v>10933</c:v>
                </c:pt>
                <c:pt idx="7">
                  <c:v>8928</c:v>
                </c:pt>
                <c:pt idx="8">
                  <c:v>7742</c:v>
                </c:pt>
                <c:pt idx="9">
                  <c:v>6972</c:v>
                </c:pt>
                <c:pt idx="10">
                  <c:v>4915</c:v>
                </c:pt>
                <c:pt idx="11">
                  <c:v>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2025vs2024'!$C$5:$N$5</c:f>
              <c:numCache>
                <c:formatCode>#,##0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  <c:pt idx="5">
                  <c:v>10896</c:v>
                </c:pt>
                <c:pt idx="6">
                  <c:v>11657</c:v>
                </c:pt>
                <c:pt idx="7">
                  <c:v>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I-VIII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2025vs2024'!$G$13</c:f>
              <c:numCache>
                <c:formatCode>_-* #\ ##0\ _z_ł_-;\-* #\ ##0\ _z_ł_-;_-* "-"??\ _z_ł_-;_-@_-</c:formatCode>
                <c:ptCount val="1"/>
                <c:pt idx="0">
                  <c:v>75073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2025vs2024'!$O$5</c:f>
              <c:numCache>
                <c:formatCode>#,##0</c:formatCode>
                <c:ptCount val="1"/>
                <c:pt idx="0">
                  <c:v>78732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I-VIII 2025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2025vs2024'!$P$3:$P$4</c:f>
              <c:numCache>
                <c:formatCode>0.0%</c:formatCode>
                <c:ptCount val="2"/>
                <c:pt idx="0">
                  <c:v>0.8884443428339176</c:v>
                </c:pt>
                <c:pt idx="1">
                  <c:v>0.1115556571660824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2025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2025'!$B$11</c:f>
              <c:strCache>
                <c:ptCount val="1"/>
                <c:pt idx="0">
                  <c:v>UŻYWANE MC**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2025'!$C$11:$N$11</c:f>
              <c:numCache>
                <c:formatCode>#,##0</c:formatCode>
                <c:ptCount val="12"/>
                <c:pt idx="0">
                  <c:v>5209</c:v>
                </c:pt>
                <c:pt idx="1">
                  <c:v>6125</c:v>
                </c:pt>
                <c:pt idx="2">
                  <c:v>9958</c:v>
                </c:pt>
                <c:pt idx="3">
                  <c:v>11370</c:v>
                </c:pt>
                <c:pt idx="4">
                  <c:v>9845</c:v>
                </c:pt>
                <c:pt idx="5">
                  <c:v>9692</c:v>
                </c:pt>
                <c:pt idx="6">
                  <c:v>10305</c:v>
                </c:pt>
                <c:pt idx="7">
                  <c:v>7445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2025'!$B$10</c:f>
              <c:strCache>
                <c:ptCount val="1"/>
                <c:pt idx="0">
                  <c:v>NOWE MC*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2025'!$C$10:$N$10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2025'!$B$8</c:f>
              <c:strCache>
                <c:ptCount val="1"/>
                <c:pt idx="0">
                  <c:v>RAZEM MC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2025'!$C$8:$N$8</c:f>
              <c:numCache>
                <c:formatCode>#,##0</c:formatCode>
                <c:ptCount val="12"/>
                <c:pt idx="0">
                  <c:v>5519</c:v>
                </c:pt>
                <c:pt idx="1">
                  <c:v>8701</c:v>
                </c:pt>
                <c:pt idx="2">
                  <c:v>12731</c:v>
                </c:pt>
                <c:pt idx="3">
                  <c:v>15739</c:v>
                </c:pt>
                <c:pt idx="4">
                  <c:v>14119</c:v>
                </c:pt>
                <c:pt idx="5">
                  <c:v>13039</c:v>
                </c:pt>
                <c:pt idx="6">
                  <c:v>13676</c:v>
                </c:pt>
                <c:pt idx="7">
                  <c:v>11069</c:v>
                </c:pt>
                <c:pt idx="8">
                  <c:v>9105</c:v>
                </c:pt>
                <c:pt idx="9">
                  <c:v>8079</c:v>
                </c:pt>
                <c:pt idx="10">
                  <c:v>5701</c:v>
                </c:pt>
                <c:pt idx="11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2025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2025'!$B$26</c:f>
              <c:strCache>
                <c:ptCount val="1"/>
                <c:pt idx="0">
                  <c:v>UŻYWANE MP**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2025'!$C$26:$N$26</c:f>
              <c:numCache>
                <c:formatCode>#,##0</c:formatCode>
                <c:ptCount val="12"/>
                <c:pt idx="0">
                  <c:v>687</c:v>
                </c:pt>
                <c:pt idx="1">
                  <c:v>722</c:v>
                </c:pt>
                <c:pt idx="2">
                  <c:v>1144</c:v>
                </c:pt>
                <c:pt idx="3">
                  <c:v>1315</c:v>
                </c:pt>
                <c:pt idx="4">
                  <c:v>1235</c:v>
                </c:pt>
                <c:pt idx="5">
                  <c:v>1204</c:v>
                </c:pt>
                <c:pt idx="6">
                  <c:v>1352</c:v>
                </c:pt>
                <c:pt idx="7">
                  <c:v>1124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2025'!$B$25</c:f>
              <c:strCache>
                <c:ptCount val="1"/>
                <c:pt idx="0">
                  <c:v>NOWE MP*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2025'!$C$25:$N$25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2025'!$B$23</c:f>
              <c:strCache>
                <c:ptCount val="1"/>
                <c:pt idx="0">
                  <c:v>RAZEM MP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2025'!$C$23:$N$23</c:f>
              <c:numCache>
                <c:formatCode>#,##0</c:formatCode>
                <c:ptCount val="12"/>
                <c:pt idx="0">
                  <c:v>1068</c:v>
                </c:pt>
                <c:pt idx="1">
                  <c:v>1613</c:v>
                </c:pt>
                <c:pt idx="2">
                  <c:v>2328</c:v>
                </c:pt>
                <c:pt idx="3">
                  <c:v>3129</c:v>
                </c:pt>
                <c:pt idx="4">
                  <c:v>3171</c:v>
                </c:pt>
                <c:pt idx="5">
                  <c:v>3219</c:v>
                </c:pt>
                <c:pt idx="6">
                  <c:v>3445</c:v>
                </c:pt>
                <c:pt idx="7">
                  <c:v>3070</c:v>
                </c:pt>
                <c:pt idx="8">
                  <c:v>2513</c:v>
                </c:pt>
                <c:pt idx="9">
                  <c:v>2000</c:v>
                </c:pt>
                <c:pt idx="10">
                  <c:v>1265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152892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2024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0.0%</c:formatCode>
                <c:ptCount val="2"/>
                <c:pt idx="0">
                  <c:v>0.8174986264814379</c:v>
                </c:pt>
                <c:pt idx="1">
                  <c:v>0.18250137351856213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943" y="223838"/>
          <a:ext cx="3217831" cy="779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133350</xdr:colOff>
      <xdr:row>47</xdr:row>
      <xdr:rowOff>95250</xdr:rowOff>
    </xdr:from>
    <xdr:to>
      <xdr:col>23</xdr:col>
      <xdr:colOff>419100</xdr:colOff>
      <xdr:row>64</xdr:row>
      <xdr:rowOff>85726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16</xdr:row>
      <xdr:rowOff>152400</xdr:rowOff>
    </xdr:from>
    <xdr:to>
      <xdr:col>10</xdr:col>
      <xdr:colOff>9525</xdr:colOff>
      <xdr:row>39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613834</xdr:colOff>
      <xdr:row>17</xdr:row>
      <xdr:rowOff>0</xdr:rowOff>
    </xdr:from>
    <xdr:to>
      <xdr:col>17</xdr:col>
      <xdr:colOff>73025</xdr:colOff>
      <xdr:row>39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E45EB8-BB18-4B99-8427-845CA1CE9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F64B6C-F1EA-4B6B-A725-BE6B91E27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5EC906-A470-464C-AA80-26B657C88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14F4CD-1B73-4B9C-B7A0-FDDA2C638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7E9A80-94DE-4F78-BC85-AF20D885A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28EE75-F89F-4955-8DB7-B6E383461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18</xdr:row>
      <xdr:rowOff>60157</xdr:rowOff>
    </xdr:from>
    <xdr:to>
      <xdr:col>10</xdr:col>
      <xdr:colOff>38171</xdr:colOff>
      <xdr:row>40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31DCFE-151F-406B-8466-DE3087FE9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18</xdr:row>
      <xdr:rowOff>54428</xdr:rowOff>
    </xdr:from>
    <xdr:to>
      <xdr:col>17</xdr:col>
      <xdr:colOff>63954</xdr:colOff>
      <xdr:row>40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1EDBA9-8E3B-44BC-ABA2-FB4EAC66E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zoomScale="80" zoomScaleNormal="80" workbookViewId="0"/>
  </sheetViews>
  <sheetFormatPr defaultRowHeight="12.75"/>
  <cols>
    <col min="2" max="2" width="34.28515625" customWidth="1"/>
    <col min="12" max="12" width="10.570312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171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134</v>
      </c>
      <c r="C10" s="37" t="s">
        <v>128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135</v>
      </c>
      <c r="C13" s="38" t="s">
        <v>129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136</v>
      </c>
      <c r="C15" s="38" t="s">
        <v>130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137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138</v>
      </c>
      <c r="C19" s="37" t="s">
        <v>131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139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141</v>
      </c>
      <c r="C23" s="37" t="s">
        <v>132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140</v>
      </c>
      <c r="C25" s="37" t="s">
        <v>133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82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200"/>
      <c r="C31" s="200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6" type="noConversion"/>
  <hyperlinks>
    <hyperlink ref="B10" location="'R_PTW 2025vs2024'!A1" display="R_nowe i używane PTW 2025vs2024" xr:uid="{00000000-0004-0000-0000-000000000000}"/>
    <hyperlink ref="B25" location="'R_MC&amp;MP struktura 2025'!A1" display="R_MC&amp;MP struktura 2025" xr:uid="{00000000-0004-0000-0000-000001000000}"/>
    <hyperlink ref="B13" location="'R_PTW NEW 2025vs2024'!A1" display="R_nowe PTW 2025vs2024" xr:uid="{00000000-0004-0000-0000-000002000000}"/>
    <hyperlink ref="B23" location="'R_PTW USED 2025vs2024'!A1" display="R_używane PTW 2025vs2024" xr:uid="{00000000-0004-0000-0000-000003000000}"/>
    <hyperlink ref="B17" location="'R_MC 2025 rankingi'!A1" display="R_MC 2025 rankingi" xr:uid="{00000000-0004-0000-0000-000004000000}"/>
    <hyperlink ref="B21" location="'R_MP_2025 ranking'!A1" display="R_MP_2025 ranking" xr:uid="{00000000-0004-0000-0000-000005000000}"/>
    <hyperlink ref="B15" location="'R_nowe MC 2025vs2024'!A1" display="R_nowe MC 2025vs2024" xr:uid="{00000000-0004-0000-0000-000006000000}"/>
    <hyperlink ref="B19" location="INDEX!A1" display="R_nowe MP 2025vs2024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6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95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96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209" t="s">
        <v>19</v>
      </c>
      <c r="C12" s="210" t="s">
        <v>106</v>
      </c>
      <c r="D12" s="210"/>
      <c r="E12" s="211" t="s">
        <v>5</v>
      </c>
      <c r="F12" s="212" t="s">
        <v>175</v>
      </c>
      <c r="G12" s="210"/>
      <c r="H12" s="211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209"/>
      <c r="C13" s="89">
        <v>2023</v>
      </c>
      <c r="D13" s="89">
        <v>2022</v>
      </c>
      <c r="E13" s="211"/>
      <c r="F13" s="89">
        <v>2023</v>
      </c>
      <c r="G13" s="89">
        <v>2022</v>
      </c>
      <c r="H13" s="211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81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6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="90" zoomScaleNormal="90" workbookViewId="0"/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4.85546875" style="28" customWidth="1"/>
    <col min="11" max="11" width="16.8554687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20" t="s">
        <v>148</v>
      </c>
      <c r="C2" s="220"/>
      <c r="D2" s="220"/>
      <c r="E2" s="220"/>
      <c r="F2" s="220"/>
      <c r="G2" s="220"/>
      <c r="H2" s="220"/>
      <c r="I2" s="27"/>
      <c r="J2" s="221" t="s">
        <v>149</v>
      </c>
      <c r="K2" s="221"/>
      <c r="L2" s="221"/>
      <c r="M2" s="221"/>
      <c r="N2" s="221"/>
      <c r="O2" s="221"/>
      <c r="P2" s="221"/>
      <c r="R2" s="221" t="s">
        <v>150</v>
      </c>
      <c r="S2" s="221"/>
      <c r="T2" s="221"/>
      <c r="U2" s="221"/>
      <c r="V2" s="221"/>
      <c r="W2" s="221"/>
      <c r="X2" s="221"/>
    </row>
    <row r="3" spans="2:24" ht="15" customHeight="1">
      <c r="B3" s="222" t="s">
        <v>62</v>
      </c>
      <c r="C3" s="219" t="s">
        <v>65</v>
      </c>
      <c r="D3" s="219" t="s">
        <v>173</v>
      </c>
      <c r="E3" s="219"/>
      <c r="F3" s="219"/>
      <c r="G3" s="219"/>
      <c r="H3" s="219"/>
      <c r="I3" s="27"/>
      <c r="J3" s="222" t="s">
        <v>66</v>
      </c>
      <c r="K3" s="219" t="s">
        <v>65</v>
      </c>
      <c r="L3" s="219" t="s">
        <v>173</v>
      </c>
      <c r="M3" s="219"/>
      <c r="N3" s="219"/>
      <c r="O3" s="219"/>
      <c r="P3" s="219"/>
      <c r="R3" s="222" t="s">
        <v>68</v>
      </c>
      <c r="S3" s="219" t="s">
        <v>65</v>
      </c>
      <c r="T3" s="219" t="s">
        <v>173</v>
      </c>
      <c r="U3" s="219"/>
      <c r="V3" s="219"/>
      <c r="W3" s="219"/>
      <c r="X3" s="219"/>
    </row>
    <row r="4" spans="2:24" ht="15" customHeight="1">
      <c r="B4" s="222"/>
      <c r="C4" s="219"/>
      <c r="D4" s="96">
        <v>2025</v>
      </c>
      <c r="E4" s="96" t="s">
        <v>63</v>
      </c>
      <c r="F4" s="96">
        <v>2024</v>
      </c>
      <c r="G4" s="96" t="s">
        <v>63</v>
      </c>
      <c r="H4" s="96" t="s">
        <v>64</v>
      </c>
      <c r="I4" s="29"/>
      <c r="J4" s="222"/>
      <c r="K4" s="219"/>
      <c r="L4" s="219">
        <v>2025</v>
      </c>
      <c r="M4" s="219">
        <v>2024</v>
      </c>
      <c r="N4" s="214" t="s">
        <v>69</v>
      </c>
      <c r="O4" s="214" t="s">
        <v>151</v>
      </c>
      <c r="P4" s="214" t="s">
        <v>123</v>
      </c>
      <c r="R4" s="222"/>
      <c r="S4" s="219"/>
      <c r="T4" s="219">
        <v>2025</v>
      </c>
      <c r="U4" s="219">
        <v>2024</v>
      </c>
      <c r="V4" s="214" t="s">
        <v>69</v>
      </c>
      <c r="W4" s="214" t="s">
        <v>151</v>
      </c>
      <c r="X4" s="214" t="s">
        <v>123</v>
      </c>
    </row>
    <row r="5" spans="2:24" ht="12.75" customHeight="1">
      <c r="B5" s="97">
        <v>1</v>
      </c>
      <c r="C5" s="98" t="s">
        <v>36</v>
      </c>
      <c r="D5" s="99">
        <v>6857</v>
      </c>
      <c r="E5" s="100">
        <v>0.20638073739653875</v>
      </c>
      <c r="F5" s="99">
        <v>5522</v>
      </c>
      <c r="G5" s="100">
        <v>0.18293854563524931</v>
      </c>
      <c r="H5" s="100">
        <v>0.24176023180007244</v>
      </c>
      <c r="J5" s="222"/>
      <c r="K5" s="219"/>
      <c r="L5" s="219"/>
      <c r="M5" s="219"/>
      <c r="N5" s="215"/>
      <c r="O5" s="215"/>
      <c r="P5" s="215"/>
      <c r="R5" s="222"/>
      <c r="S5" s="219"/>
      <c r="T5" s="219"/>
      <c r="U5" s="219"/>
      <c r="V5" s="215"/>
      <c r="W5" s="215"/>
      <c r="X5" s="215"/>
    </row>
    <row r="6" spans="2:24" ht="15">
      <c r="B6" s="102">
        <v>2</v>
      </c>
      <c r="C6" s="103" t="s">
        <v>35</v>
      </c>
      <c r="D6" s="104">
        <v>4126</v>
      </c>
      <c r="E6" s="105">
        <v>0.12418359668924003</v>
      </c>
      <c r="F6" s="104">
        <v>3633</v>
      </c>
      <c r="G6" s="105">
        <v>0.12035779360609575</v>
      </c>
      <c r="H6" s="105">
        <v>0.13570052298376001</v>
      </c>
      <c r="J6" s="180" t="s">
        <v>43</v>
      </c>
      <c r="K6" s="106" t="s">
        <v>36</v>
      </c>
      <c r="L6" s="107">
        <v>2434</v>
      </c>
      <c r="M6" s="107">
        <v>2159</v>
      </c>
      <c r="N6" s="108">
        <v>0.12737378415933298</v>
      </c>
      <c r="O6" s="109"/>
      <c r="P6" s="110"/>
      <c r="R6" s="180" t="s">
        <v>57</v>
      </c>
      <c r="S6" s="106" t="s">
        <v>36</v>
      </c>
      <c r="T6" s="107">
        <v>2469</v>
      </c>
      <c r="U6" s="107">
        <v>2200</v>
      </c>
      <c r="V6" s="108">
        <v>0.12227272727272731</v>
      </c>
      <c r="W6" s="109"/>
      <c r="X6" s="110"/>
    </row>
    <row r="7" spans="2:24" ht="15">
      <c r="B7" s="97">
        <v>3</v>
      </c>
      <c r="C7" s="98" t="s">
        <v>2</v>
      </c>
      <c r="D7" s="99">
        <v>2855</v>
      </c>
      <c r="E7" s="100">
        <v>8.5929270127915722E-2</v>
      </c>
      <c r="F7" s="99">
        <v>2768</v>
      </c>
      <c r="G7" s="100">
        <v>9.1701176080834848E-2</v>
      </c>
      <c r="H7" s="100">
        <v>3.14306358381502E-2</v>
      </c>
      <c r="J7" s="181"/>
      <c r="K7" s="111" t="s">
        <v>35</v>
      </c>
      <c r="L7" s="112">
        <v>1933</v>
      </c>
      <c r="M7" s="112">
        <v>1643</v>
      </c>
      <c r="N7" s="113">
        <v>0.17650639074863061</v>
      </c>
      <c r="O7" s="114"/>
      <c r="P7" s="115"/>
      <c r="R7" s="181"/>
      <c r="S7" s="111" t="s">
        <v>35</v>
      </c>
      <c r="T7" s="112">
        <v>1292</v>
      </c>
      <c r="U7" s="112">
        <v>1169</v>
      </c>
      <c r="V7" s="113">
        <v>0.10521813515825484</v>
      </c>
      <c r="W7" s="114"/>
      <c r="X7" s="115"/>
    </row>
    <row r="8" spans="2:24" ht="15">
      <c r="B8" s="102">
        <v>4</v>
      </c>
      <c r="C8" s="103" t="s">
        <v>165</v>
      </c>
      <c r="D8" s="104">
        <v>2003</v>
      </c>
      <c r="E8" s="105">
        <v>6.0285929270127915E-2</v>
      </c>
      <c r="F8" s="104">
        <v>368</v>
      </c>
      <c r="G8" s="105">
        <v>1.2191485837336426E-2</v>
      </c>
      <c r="H8" s="105">
        <v>4.4429347826086953</v>
      </c>
      <c r="J8" s="181"/>
      <c r="K8" s="106" t="s">
        <v>37</v>
      </c>
      <c r="L8" s="107">
        <v>1277</v>
      </c>
      <c r="M8" s="107">
        <v>1673</v>
      </c>
      <c r="N8" s="108">
        <v>-0.23670053795576806</v>
      </c>
      <c r="O8" s="114"/>
      <c r="P8" s="115"/>
      <c r="R8" s="181"/>
      <c r="S8" s="106" t="s">
        <v>79</v>
      </c>
      <c r="T8" s="107">
        <v>626</v>
      </c>
      <c r="U8" s="107">
        <v>653</v>
      </c>
      <c r="V8" s="108">
        <v>-4.1347626339969357E-2</v>
      </c>
      <c r="W8" s="114"/>
      <c r="X8" s="115"/>
    </row>
    <row r="9" spans="2:24">
      <c r="B9" s="97">
        <v>5</v>
      </c>
      <c r="C9" s="98" t="s">
        <v>166</v>
      </c>
      <c r="D9" s="99">
        <v>1608</v>
      </c>
      <c r="E9" s="100">
        <v>4.8397291196388262E-2</v>
      </c>
      <c r="F9" s="99">
        <v>1045</v>
      </c>
      <c r="G9" s="100">
        <v>3.4619844293523272E-2</v>
      </c>
      <c r="H9" s="100">
        <v>0.5387559808612441</v>
      </c>
      <c r="J9" s="182"/>
      <c r="K9" s="116" t="s">
        <v>44</v>
      </c>
      <c r="L9" s="117">
        <v>8023</v>
      </c>
      <c r="M9" s="117">
        <v>7421</v>
      </c>
      <c r="N9" s="113">
        <v>8.1121142703139748E-2</v>
      </c>
      <c r="O9" s="118"/>
      <c r="P9" s="119"/>
      <c r="R9" s="182"/>
      <c r="S9" s="116" t="s">
        <v>44</v>
      </c>
      <c r="T9" s="117">
        <v>2579</v>
      </c>
      <c r="U9" s="117">
        <v>2373</v>
      </c>
      <c r="V9" s="113">
        <v>8.6809945217024787E-2</v>
      </c>
      <c r="W9" s="118"/>
      <c r="X9" s="119"/>
    </row>
    <row r="10" spans="2:24">
      <c r="B10" s="102">
        <v>6</v>
      </c>
      <c r="C10" s="103" t="s">
        <v>37</v>
      </c>
      <c r="D10" s="104">
        <v>1390</v>
      </c>
      <c r="E10" s="105">
        <v>4.1835966892400302E-2</v>
      </c>
      <c r="F10" s="104">
        <v>1785</v>
      </c>
      <c r="G10" s="105">
        <v>5.9135332118601953E-2</v>
      </c>
      <c r="H10" s="105">
        <v>-0.22128851540616246</v>
      </c>
      <c r="J10" s="120" t="s">
        <v>45</v>
      </c>
      <c r="K10" s="121"/>
      <c r="L10" s="122">
        <v>13667</v>
      </c>
      <c r="M10" s="122">
        <v>12896</v>
      </c>
      <c r="N10" s="123">
        <v>5.9785980148883366E-2</v>
      </c>
      <c r="O10" s="124">
        <v>0.41134687735139203</v>
      </c>
      <c r="P10" s="124">
        <v>0.42723206890839821</v>
      </c>
      <c r="R10" s="120" t="s">
        <v>176</v>
      </c>
      <c r="S10" s="121"/>
      <c r="T10" s="122">
        <v>6966</v>
      </c>
      <c r="U10" s="122">
        <v>6395</v>
      </c>
      <c r="V10" s="123">
        <v>8.9288506645817112E-2</v>
      </c>
      <c r="W10" s="124">
        <v>0.20966139954853272</v>
      </c>
      <c r="X10" s="124">
        <v>0.21186019546132184</v>
      </c>
    </row>
    <row r="11" spans="2:24" ht="15">
      <c r="B11" s="97">
        <v>7</v>
      </c>
      <c r="C11" s="98" t="s">
        <v>56</v>
      </c>
      <c r="D11" s="99">
        <v>1295</v>
      </c>
      <c r="E11" s="100">
        <v>3.8976674191121143E-2</v>
      </c>
      <c r="F11" s="99">
        <v>1324</v>
      </c>
      <c r="G11" s="100">
        <v>4.3862845784329967E-2</v>
      </c>
      <c r="H11" s="100">
        <v>-2.1903323262839836E-2</v>
      </c>
      <c r="J11" s="180" t="s">
        <v>46</v>
      </c>
      <c r="K11" s="125" t="s">
        <v>56</v>
      </c>
      <c r="L11" s="107">
        <v>68</v>
      </c>
      <c r="M11" s="107">
        <v>187</v>
      </c>
      <c r="N11" s="108">
        <v>-0.63636363636363635</v>
      </c>
      <c r="O11" s="109"/>
      <c r="P11" s="110"/>
      <c r="R11" s="180" t="s">
        <v>58</v>
      </c>
      <c r="S11" s="125" t="s">
        <v>37</v>
      </c>
      <c r="T11" s="107">
        <v>331</v>
      </c>
      <c r="U11" s="107">
        <v>402</v>
      </c>
      <c r="V11" s="108">
        <v>-0.1766169154228856</v>
      </c>
      <c r="W11" s="109"/>
      <c r="X11" s="110"/>
    </row>
    <row r="12" spans="2:24" ht="15">
      <c r="B12" s="102">
        <v>8</v>
      </c>
      <c r="C12" s="103" t="s">
        <v>163</v>
      </c>
      <c r="D12" s="104">
        <v>1214</v>
      </c>
      <c r="E12" s="105">
        <v>3.6538750940556808E-2</v>
      </c>
      <c r="F12" s="104">
        <v>363</v>
      </c>
      <c r="G12" s="105">
        <v>1.2025840649329137E-2</v>
      </c>
      <c r="H12" s="105">
        <v>2.3443526170798896</v>
      </c>
      <c r="J12" s="181"/>
      <c r="K12" s="126" t="s">
        <v>39</v>
      </c>
      <c r="L12" s="112">
        <v>32</v>
      </c>
      <c r="M12" s="112">
        <v>1</v>
      </c>
      <c r="N12" s="113">
        <v>31</v>
      </c>
      <c r="O12" s="114"/>
      <c r="P12" s="115"/>
      <c r="R12" s="181"/>
      <c r="S12" s="126" t="s">
        <v>36</v>
      </c>
      <c r="T12" s="112">
        <v>254</v>
      </c>
      <c r="U12" s="112">
        <v>258</v>
      </c>
      <c r="V12" s="113">
        <v>-1.5503875968992276E-2</v>
      </c>
      <c r="W12" s="114"/>
      <c r="X12" s="115"/>
    </row>
    <row r="13" spans="2:24" ht="15">
      <c r="B13" s="97">
        <v>9</v>
      </c>
      <c r="C13" s="98" t="s">
        <v>39</v>
      </c>
      <c r="D13" s="99">
        <v>1198</v>
      </c>
      <c r="E13" s="100">
        <v>3.6057185854025585E-2</v>
      </c>
      <c r="F13" s="99">
        <v>988</v>
      </c>
      <c r="G13" s="100">
        <v>3.2731489150240184E-2</v>
      </c>
      <c r="H13" s="100">
        <v>0.21255060728744946</v>
      </c>
      <c r="J13" s="181"/>
      <c r="K13" s="125" t="s">
        <v>40</v>
      </c>
      <c r="L13" s="107">
        <v>24</v>
      </c>
      <c r="M13" s="107">
        <v>87</v>
      </c>
      <c r="N13" s="108">
        <v>-0.72413793103448276</v>
      </c>
      <c r="O13" s="114"/>
      <c r="P13" s="115"/>
      <c r="R13" s="181"/>
      <c r="S13" s="125" t="s">
        <v>164</v>
      </c>
      <c r="T13" s="107">
        <v>248</v>
      </c>
      <c r="U13" s="107">
        <v>300</v>
      </c>
      <c r="V13" s="108">
        <v>-0.17333333333333334</v>
      </c>
      <c r="W13" s="114"/>
      <c r="X13" s="115"/>
    </row>
    <row r="14" spans="2:24">
      <c r="B14" s="102">
        <v>10</v>
      </c>
      <c r="C14" s="103" t="s">
        <v>84</v>
      </c>
      <c r="D14" s="104">
        <v>1164</v>
      </c>
      <c r="E14" s="105">
        <v>3.5033860045146727E-2</v>
      </c>
      <c r="F14" s="104">
        <v>1133</v>
      </c>
      <c r="G14" s="105">
        <v>3.7535199602451552E-2</v>
      </c>
      <c r="H14" s="105">
        <v>2.7360988526037078E-2</v>
      </c>
      <c r="J14" s="182"/>
      <c r="K14" s="116" t="s">
        <v>44</v>
      </c>
      <c r="L14" s="117">
        <v>56</v>
      </c>
      <c r="M14" s="117">
        <v>134</v>
      </c>
      <c r="N14" s="113">
        <v>-0.58208955223880599</v>
      </c>
      <c r="O14" s="118"/>
      <c r="P14" s="119"/>
      <c r="R14" s="182"/>
      <c r="S14" s="116" t="s">
        <v>44</v>
      </c>
      <c r="T14" s="117">
        <v>1113</v>
      </c>
      <c r="U14" s="117">
        <v>843</v>
      </c>
      <c r="V14" s="113">
        <v>0.32028469750889688</v>
      </c>
      <c r="W14" s="118"/>
      <c r="X14" s="119"/>
    </row>
    <row r="15" spans="2:24">
      <c r="B15" s="216" t="s">
        <v>41</v>
      </c>
      <c r="C15" s="216"/>
      <c r="D15" s="127">
        <v>23710</v>
      </c>
      <c r="E15" s="128">
        <v>0.71361926260346142</v>
      </c>
      <c r="F15" s="127">
        <v>18929</v>
      </c>
      <c r="G15" s="128">
        <v>0.62709955275799234</v>
      </c>
      <c r="H15" s="129">
        <v>0.25257541338686673</v>
      </c>
      <c r="J15" s="120" t="s">
        <v>47</v>
      </c>
      <c r="K15" s="121"/>
      <c r="L15" s="122">
        <v>180</v>
      </c>
      <c r="M15" s="122">
        <v>409</v>
      </c>
      <c r="N15" s="123">
        <v>-0.55990220048899753</v>
      </c>
      <c r="O15" s="124">
        <v>5.4176072234762979E-3</v>
      </c>
      <c r="P15" s="124">
        <v>1.354977637899619E-2</v>
      </c>
      <c r="R15" s="120" t="s">
        <v>177</v>
      </c>
      <c r="S15" s="121"/>
      <c r="T15" s="122">
        <v>1946</v>
      </c>
      <c r="U15" s="122">
        <v>1803</v>
      </c>
      <c r="V15" s="123">
        <v>7.9312257348862936E-2</v>
      </c>
      <c r="W15" s="124">
        <v>5.8570353649360418E-2</v>
      </c>
      <c r="X15" s="124">
        <v>5.9731654795428191E-2</v>
      </c>
    </row>
    <row r="16" spans="2:24" ht="15">
      <c r="B16" s="216" t="s">
        <v>42</v>
      </c>
      <c r="C16" s="216"/>
      <c r="D16" s="127">
        <v>9515</v>
      </c>
      <c r="E16" s="128">
        <v>0.28638073739653874</v>
      </c>
      <c r="F16" s="127">
        <v>11256</v>
      </c>
      <c r="G16" s="128">
        <v>0.3729004472420076</v>
      </c>
      <c r="H16" s="129">
        <v>-0.15467306325515284</v>
      </c>
      <c r="J16" s="180" t="s">
        <v>48</v>
      </c>
      <c r="K16" s="106" t="s">
        <v>36</v>
      </c>
      <c r="L16" s="107">
        <v>1332</v>
      </c>
      <c r="M16" s="107">
        <v>1295</v>
      </c>
      <c r="N16" s="108">
        <v>2.857142857142847E-2</v>
      </c>
      <c r="O16" s="109"/>
      <c r="P16" s="110"/>
      <c r="R16" s="180" t="s">
        <v>61</v>
      </c>
      <c r="S16" s="125" t="s">
        <v>36</v>
      </c>
      <c r="T16" s="107">
        <v>250</v>
      </c>
      <c r="U16" s="107">
        <v>343</v>
      </c>
      <c r="V16" s="108">
        <v>-0.2711370262390671</v>
      </c>
      <c r="W16" s="109"/>
      <c r="X16" s="110"/>
    </row>
    <row r="17" spans="2:24" ht="15">
      <c r="B17" s="217" t="s">
        <v>18</v>
      </c>
      <c r="C17" s="217"/>
      <c r="D17" s="130">
        <v>33225</v>
      </c>
      <c r="E17" s="131">
        <v>1</v>
      </c>
      <c r="F17" s="130">
        <v>30185</v>
      </c>
      <c r="G17" s="131">
        <v>1</v>
      </c>
      <c r="H17" s="132">
        <v>0.10071227430843144</v>
      </c>
      <c r="J17" s="181"/>
      <c r="K17" s="111" t="s">
        <v>163</v>
      </c>
      <c r="L17" s="112">
        <v>700</v>
      </c>
      <c r="M17" s="112">
        <v>189</v>
      </c>
      <c r="N17" s="113">
        <v>2.7037037037037037</v>
      </c>
      <c r="O17" s="114"/>
      <c r="P17" s="115"/>
      <c r="R17" s="181"/>
      <c r="S17" s="126" t="s">
        <v>40</v>
      </c>
      <c r="T17" s="112">
        <v>156</v>
      </c>
      <c r="U17" s="112">
        <v>341</v>
      </c>
      <c r="V17" s="113">
        <v>-0.54252199413489732</v>
      </c>
      <c r="W17" s="114"/>
      <c r="X17" s="115"/>
    </row>
    <row r="18" spans="2:24" ht="15">
      <c r="B18" s="218" t="s">
        <v>83</v>
      </c>
      <c r="C18" s="218"/>
      <c r="D18" s="218"/>
      <c r="E18" s="218"/>
      <c r="F18" s="218"/>
      <c r="G18" s="218"/>
      <c r="H18" s="218"/>
      <c r="J18" s="181"/>
      <c r="K18" s="106" t="s">
        <v>35</v>
      </c>
      <c r="L18" s="107">
        <v>303</v>
      </c>
      <c r="M18" s="107">
        <v>301</v>
      </c>
      <c r="N18" s="108">
        <v>6.6445182724252927E-3</v>
      </c>
      <c r="O18" s="114"/>
      <c r="P18" s="115"/>
      <c r="R18" s="181"/>
      <c r="S18" s="125" t="s">
        <v>169</v>
      </c>
      <c r="T18" s="107">
        <v>87</v>
      </c>
      <c r="U18" s="107"/>
      <c r="V18" s="108"/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2144</v>
      </c>
      <c r="M19" s="117">
        <v>2360</v>
      </c>
      <c r="N19" s="113">
        <v>-9.152542372881356E-2</v>
      </c>
      <c r="O19" s="118"/>
      <c r="P19" s="119"/>
      <c r="R19" s="182"/>
      <c r="S19" s="116" t="s">
        <v>44</v>
      </c>
      <c r="T19" s="117">
        <v>528</v>
      </c>
      <c r="U19" s="117">
        <v>918</v>
      </c>
      <c r="V19" s="113">
        <v>-0.42483660130718959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4479</v>
      </c>
      <c r="M20" s="122">
        <v>4145</v>
      </c>
      <c r="N20" s="123">
        <v>8.057901085645347E-2</v>
      </c>
      <c r="O20" s="124">
        <v>0.13480812641083523</v>
      </c>
      <c r="P20" s="124">
        <v>0.13731986085804207</v>
      </c>
      <c r="R20" s="120" t="s">
        <v>178</v>
      </c>
      <c r="S20" s="120"/>
      <c r="T20" s="122">
        <v>1021</v>
      </c>
      <c r="U20" s="122">
        <v>1602</v>
      </c>
      <c r="V20" s="123">
        <v>-0.36267166042446941</v>
      </c>
      <c r="W20" s="124">
        <v>3.0729872084273892E-2</v>
      </c>
      <c r="X20" s="124">
        <v>5.3072718237535198E-2</v>
      </c>
    </row>
    <row r="21" spans="2:24" ht="12.75" customHeight="1">
      <c r="J21" s="180" t="s">
        <v>50</v>
      </c>
      <c r="K21" s="125" t="s">
        <v>36</v>
      </c>
      <c r="L21" s="107">
        <v>1580</v>
      </c>
      <c r="M21" s="107">
        <v>645</v>
      </c>
      <c r="N21" s="108">
        <v>1.4496124031007751</v>
      </c>
      <c r="O21" s="109"/>
      <c r="P21" s="110"/>
      <c r="R21" s="180" t="s">
        <v>124</v>
      </c>
      <c r="S21" s="125" t="s">
        <v>2</v>
      </c>
      <c r="T21" s="107">
        <v>1641</v>
      </c>
      <c r="U21" s="107">
        <v>1577</v>
      </c>
      <c r="V21" s="108">
        <v>4.0583386176284098E-2</v>
      </c>
      <c r="W21" s="109"/>
      <c r="X21" s="110"/>
    </row>
    <row r="22" spans="2:24" ht="15">
      <c r="J22" s="181"/>
      <c r="K22" s="126" t="s">
        <v>35</v>
      </c>
      <c r="L22" s="112">
        <v>1191</v>
      </c>
      <c r="M22" s="112">
        <v>1105</v>
      </c>
      <c r="N22" s="113">
        <v>7.7828054298642479E-2</v>
      </c>
      <c r="O22" s="114"/>
      <c r="P22" s="115"/>
      <c r="R22" s="181"/>
      <c r="S22" s="126" t="s">
        <v>36</v>
      </c>
      <c r="T22" s="112">
        <v>1097</v>
      </c>
      <c r="U22" s="112">
        <v>1083</v>
      </c>
      <c r="V22" s="113">
        <v>1.2927054478301114E-2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165</v>
      </c>
      <c r="L23" s="107">
        <v>503</v>
      </c>
      <c r="M23" s="107">
        <v>91</v>
      </c>
      <c r="N23" s="108">
        <v>4.5274725274725274</v>
      </c>
      <c r="O23" s="114"/>
      <c r="P23" s="115"/>
      <c r="R23" s="181"/>
      <c r="S23" s="125" t="s">
        <v>163</v>
      </c>
      <c r="T23" s="107">
        <v>841</v>
      </c>
      <c r="U23" s="107">
        <v>227</v>
      </c>
      <c r="V23" s="108">
        <v>2.7048458149779737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1815</v>
      </c>
      <c r="M24" s="117">
        <v>2126</v>
      </c>
      <c r="N24" s="113">
        <v>-0.14628410159924743</v>
      </c>
      <c r="O24" s="118"/>
      <c r="P24" s="119"/>
      <c r="R24" s="182"/>
      <c r="S24" s="116" t="s">
        <v>44</v>
      </c>
      <c r="T24" s="117">
        <v>3769</v>
      </c>
      <c r="U24" s="117">
        <v>3814</v>
      </c>
      <c r="V24" s="113">
        <v>-1.1798636601992651E-2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5089</v>
      </c>
      <c r="M25" s="122">
        <v>3967</v>
      </c>
      <c r="N25" s="123">
        <v>0.28283337534660946</v>
      </c>
      <c r="O25" s="124">
        <v>0.15316779533483824</v>
      </c>
      <c r="P25" s="124">
        <v>0.1314228921649826</v>
      </c>
      <c r="R25" s="120" t="s">
        <v>179</v>
      </c>
      <c r="S25" s="121"/>
      <c r="T25" s="122">
        <v>7348</v>
      </c>
      <c r="U25" s="122">
        <v>6701</v>
      </c>
      <c r="V25" s="123">
        <v>9.6552753320400031E-2</v>
      </c>
      <c r="W25" s="124">
        <v>0.22115876598946577</v>
      </c>
      <c r="X25" s="124">
        <v>0.22199768096736791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86</v>
      </c>
      <c r="K26" s="106" t="s">
        <v>2</v>
      </c>
      <c r="L26" s="107">
        <v>938</v>
      </c>
      <c r="M26" s="107">
        <v>930</v>
      </c>
      <c r="N26" s="108">
        <v>8.6021505376343566E-3</v>
      </c>
      <c r="O26" s="109"/>
      <c r="P26" s="110"/>
      <c r="R26" s="180" t="s">
        <v>59</v>
      </c>
      <c r="S26" s="125" t="s">
        <v>36</v>
      </c>
      <c r="T26" s="107">
        <v>1715</v>
      </c>
      <c r="U26" s="107">
        <v>1078</v>
      </c>
      <c r="V26" s="108">
        <v>0.59090909090909083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36</v>
      </c>
      <c r="L27" s="112">
        <v>826</v>
      </c>
      <c r="M27" s="112">
        <v>636</v>
      </c>
      <c r="N27" s="113">
        <v>0.29874213836477992</v>
      </c>
      <c r="O27" s="114"/>
      <c r="P27" s="115"/>
      <c r="R27" s="181"/>
      <c r="S27" s="126" t="s">
        <v>35</v>
      </c>
      <c r="T27" s="112">
        <v>1609</v>
      </c>
      <c r="U27" s="112">
        <v>1468</v>
      </c>
      <c r="V27" s="113">
        <v>9.6049046321525777E-2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35</v>
      </c>
      <c r="L28" s="107">
        <v>698</v>
      </c>
      <c r="M28" s="107">
        <v>572</v>
      </c>
      <c r="N28" s="108">
        <v>0.2202797202797202</v>
      </c>
      <c r="O28" s="114"/>
      <c r="P28" s="115"/>
      <c r="R28" s="181"/>
      <c r="S28" s="125" t="s">
        <v>166</v>
      </c>
      <c r="T28" s="107">
        <v>1202</v>
      </c>
      <c r="U28" s="107">
        <v>940</v>
      </c>
      <c r="V28" s="108">
        <v>0.27872340425531905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2648</v>
      </c>
      <c r="M29" s="117">
        <v>1942</v>
      </c>
      <c r="N29" s="113">
        <v>0.36354273944387239</v>
      </c>
      <c r="O29" s="118"/>
      <c r="P29" s="119"/>
      <c r="R29" s="182"/>
      <c r="S29" s="116" t="s">
        <v>44</v>
      </c>
      <c r="T29" s="117">
        <v>5698</v>
      </c>
      <c r="U29" s="117">
        <v>5750</v>
      </c>
      <c r="V29" s="113">
        <v>-9.0434782608695974E-3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87</v>
      </c>
      <c r="K30" s="120"/>
      <c r="L30" s="122">
        <v>5110</v>
      </c>
      <c r="M30" s="122">
        <v>4080</v>
      </c>
      <c r="N30" s="123">
        <v>0.25245098039215685</v>
      </c>
      <c r="O30" s="124">
        <v>0.15379984951091047</v>
      </c>
      <c r="P30" s="124">
        <v>0.13516647341394733</v>
      </c>
      <c r="R30" s="120" t="s">
        <v>180</v>
      </c>
      <c r="S30" s="121"/>
      <c r="T30" s="122">
        <v>10224</v>
      </c>
      <c r="U30" s="122">
        <v>9236</v>
      </c>
      <c r="V30" s="123">
        <v>0.10697271546123854</v>
      </c>
      <c r="W30" s="124">
        <v>0.30772009029345371</v>
      </c>
      <c r="X30" s="124">
        <v>0.3059797912870631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88</v>
      </c>
      <c r="K31" s="106" t="s">
        <v>2</v>
      </c>
      <c r="L31" s="107">
        <v>1670</v>
      </c>
      <c r="M31" s="107">
        <v>1542</v>
      </c>
      <c r="N31" s="108">
        <v>8.3009079118028462E-2</v>
      </c>
      <c r="O31" s="109"/>
      <c r="P31" s="110"/>
      <c r="R31" s="180" t="s">
        <v>60</v>
      </c>
      <c r="S31" s="125" t="s">
        <v>36</v>
      </c>
      <c r="T31" s="107">
        <v>675</v>
      </c>
      <c r="U31" s="107">
        <v>278</v>
      </c>
      <c r="V31" s="108">
        <v>1.4280575539568345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681</v>
      </c>
      <c r="M32" s="112">
        <v>786</v>
      </c>
      <c r="N32" s="113">
        <v>-0.13358778625954193</v>
      </c>
      <c r="O32" s="114"/>
      <c r="P32" s="115"/>
      <c r="R32" s="181"/>
      <c r="S32" s="126" t="s">
        <v>35</v>
      </c>
      <c r="T32" s="112">
        <v>384</v>
      </c>
      <c r="U32" s="112">
        <v>189</v>
      </c>
      <c r="V32" s="113">
        <v>1.0317460317460316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164</v>
      </c>
      <c r="L33" s="107">
        <v>473</v>
      </c>
      <c r="M33" s="107">
        <v>509</v>
      </c>
      <c r="N33" s="108">
        <v>-7.0726915520628708E-2</v>
      </c>
      <c r="O33" s="114"/>
      <c r="P33" s="115"/>
      <c r="R33" s="181"/>
      <c r="S33" s="125" t="s">
        <v>39</v>
      </c>
      <c r="T33" s="107">
        <v>268</v>
      </c>
      <c r="U33" s="107">
        <v>210</v>
      </c>
      <c r="V33" s="108">
        <v>0.2761904761904761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1471</v>
      </c>
      <c r="M34" s="117">
        <v>1507</v>
      </c>
      <c r="N34" s="113">
        <v>-2.3888520238885214E-2</v>
      </c>
      <c r="O34" s="118"/>
      <c r="P34" s="119"/>
      <c r="R34" s="182"/>
      <c r="S34" s="116" t="s">
        <v>44</v>
      </c>
      <c r="T34" s="117">
        <v>721</v>
      </c>
      <c r="U34" s="117">
        <v>587</v>
      </c>
      <c r="V34" s="113">
        <v>0.22827938671209536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89</v>
      </c>
      <c r="K35" s="120"/>
      <c r="L35" s="122">
        <v>4295</v>
      </c>
      <c r="M35" s="122">
        <v>4344</v>
      </c>
      <c r="N35" s="123">
        <v>-1.1279926335174939E-2</v>
      </c>
      <c r="O35" s="124">
        <v>0.12927012791572612</v>
      </c>
      <c r="P35" s="124">
        <v>0.14391253934073214</v>
      </c>
      <c r="R35" s="120" t="s">
        <v>181</v>
      </c>
      <c r="S35" s="121"/>
      <c r="T35" s="122">
        <v>2048</v>
      </c>
      <c r="U35" s="122">
        <v>1264</v>
      </c>
      <c r="V35" s="123">
        <v>0.620253164556962</v>
      </c>
      <c r="W35" s="124">
        <v>6.1640331075996993E-2</v>
      </c>
      <c r="X35" s="124">
        <v>4.1875103528242502E-2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169</v>
      </c>
      <c r="L36" s="107">
        <v>87</v>
      </c>
      <c r="M36" s="107"/>
      <c r="N36" s="108"/>
      <c r="O36" s="109"/>
      <c r="P36" s="110"/>
      <c r="R36" s="180" t="s">
        <v>80</v>
      </c>
      <c r="S36" s="125" t="s">
        <v>39</v>
      </c>
      <c r="T36" s="107">
        <v>90</v>
      </c>
      <c r="U36" s="107">
        <v>78</v>
      </c>
      <c r="V36" s="108">
        <v>0.15384615384615374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102</v>
      </c>
      <c r="L37" s="112">
        <v>74</v>
      </c>
      <c r="M37" s="112">
        <v>93</v>
      </c>
      <c r="N37" s="113">
        <v>-0.20430107526881724</v>
      </c>
      <c r="O37" s="114"/>
      <c r="P37" s="115"/>
      <c r="R37" s="181"/>
      <c r="S37" s="126" t="s">
        <v>38</v>
      </c>
      <c r="T37" s="112">
        <v>87</v>
      </c>
      <c r="U37" s="112">
        <v>101</v>
      </c>
      <c r="V37" s="113">
        <v>-0.13861386138613863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2</v>
      </c>
      <c r="L38" s="107">
        <v>74</v>
      </c>
      <c r="M38" s="107">
        <v>70</v>
      </c>
      <c r="N38" s="108">
        <v>5.7142857142857162E-2</v>
      </c>
      <c r="O38" s="114"/>
      <c r="P38" s="115"/>
      <c r="R38" s="181"/>
      <c r="S38" s="125" t="s">
        <v>40</v>
      </c>
      <c r="T38" s="107">
        <v>6</v>
      </c>
      <c r="U38" s="107">
        <v>14</v>
      </c>
      <c r="V38" s="108">
        <v>-0.5714285714285714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170</v>
      </c>
      <c r="M39" s="117">
        <v>181</v>
      </c>
      <c r="N39" s="113">
        <v>-6.0773480662983381E-2</v>
      </c>
      <c r="O39" s="118"/>
      <c r="P39" s="119"/>
      <c r="R39" s="182"/>
      <c r="S39" s="116" t="s">
        <v>44</v>
      </c>
      <c r="T39" s="117">
        <v>4</v>
      </c>
      <c r="U39" s="117">
        <v>35</v>
      </c>
      <c r="V39" s="108">
        <v>-0.88571428571428568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99</v>
      </c>
      <c r="K40" s="177"/>
      <c r="L40" s="122">
        <v>405</v>
      </c>
      <c r="M40" s="122">
        <v>344</v>
      </c>
      <c r="N40" s="123">
        <v>0.17732558139534893</v>
      </c>
      <c r="O40" s="124">
        <v>1.218961625282167E-2</v>
      </c>
      <c r="P40" s="124">
        <v>1.1396388934901441E-2</v>
      </c>
      <c r="R40" s="120" t="s">
        <v>182</v>
      </c>
      <c r="S40" s="121"/>
      <c r="T40" s="122">
        <v>187</v>
      </c>
      <c r="U40" s="122">
        <v>228</v>
      </c>
      <c r="V40" s="123">
        <v>-0.17982456140350878</v>
      </c>
      <c r="W40" s="124">
        <v>5.6282919488337092E-3</v>
      </c>
      <c r="X40" s="124">
        <v>7.5534205731323505E-3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2</v>
      </c>
      <c r="T41" s="107">
        <v>479</v>
      </c>
      <c r="U41" s="107">
        <v>394</v>
      </c>
      <c r="V41" s="108">
        <v>0.21573604060913709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213" t="s">
        <v>18</v>
      </c>
      <c r="K42" s="213"/>
      <c r="L42" s="130">
        <v>33225</v>
      </c>
      <c r="M42" s="130">
        <v>30185</v>
      </c>
      <c r="N42" s="136">
        <v>0.10071227430843144</v>
      </c>
      <c r="O42" s="137">
        <v>1</v>
      </c>
      <c r="P42" s="137">
        <v>1</v>
      </c>
      <c r="R42" s="181"/>
      <c r="S42" s="126" t="s">
        <v>35</v>
      </c>
      <c r="T42" s="112">
        <v>447</v>
      </c>
      <c r="U42" s="112">
        <v>421</v>
      </c>
      <c r="V42" s="113">
        <v>6.1757719714964354E-2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36</v>
      </c>
      <c r="T43" s="107">
        <v>388</v>
      </c>
      <c r="U43" s="107">
        <v>280</v>
      </c>
      <c r="V43" s="108">
        <v>0.38571428571428568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1495</v>
      </c>
      <c r="U44" s="117">
        <v>1335</v>
      </c>
      <c r="V44" s="113">
        <v>0.11985018726591767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183</v>
      </c>
      <c r="S45" s="121"/>
      <c r="T45" s="122">
        <v>2809</v>
      </c>
      <c r="U45" s="122">
        <v>2430</v>
      </c>
      <c r="V45" s="123">
        <v>0.15596707818930033</v>
      </c>
      <c r="W45" s="124">
        <v>8.4544770504138445E-2</v>
      </c>
      <c r="X45" s="124">
        <v>8.0503561371542159E-2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125</v>
      </c>
      <c r="S46" s="133"/>
      <c r="T46" s="134">
        <v>676</v>
      </c>
      <c r="U46" s="134">
        <v>526</v>
      </c>
      <c r="V46" s="135">
        <v>0.28517110266159706</v>
      </c>
      <c r="W46" s="136">
        <v>2.034612490594432E-2</v>
      </c>
      <c r="X46" s="136">
        <v>1.7425873778366737E-2</v>
      </c>
    </row>
    <row r="47" spans="2:24">
      <c r="B47" s="26"/>
      <c r="C47" s="26"/>
      <c r="D47" s="26"/>
      <c r="E47" s="26"/>
      <c r="F47" s="26"/>
      <c r="G47" s="26"/>
      <c r="H47" s="26"/>
      <c r="R47" s="213" t="s">
        <v>18</v>
      </c>
      <c r="S47" s="213"/>
      <c r="T47" s="130">
        <v>33225</v>
      </c>
      <c r="U47" s="130">
        <v>30185</v>
      </c>
      <c r="V47" s="135">
        <v>0.10071227430843144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 codeName="Arkusz1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17.140625" customWidth="1"/>
    <col min="3" max="5" width="9.7109375" customWidth="1"/>
    <col min="6" max="6" width="11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7" t="s">
        <v>114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190">
        <v>649</v>
      </c>
      <c r="D6" s="190">
        <v>863</v>
      </c>
      <c r="E6" s="190">
        <v>807</v>
      </c>
      <c r="F6" s="190">
        <v>811</v>
      </c>
      <c r="G6" s="190">
        <v>1953</v>
      </c>
      <c r="H6" s="190">
        <v>2303</v>
      </c>
      <c r="I6" s="190">
        <v>2338</v>
      </c>
      <c r="J6" s="190">
        <v>1964</v>
      </c>
      <c r="K6" s="190">
        <v>1552</v>
      </c>
      <c r="L6" s="190">
        <v>952</v>
      </c>
      <c r="M6" s="190">
        <v>1104</v>
      </c>
      <c r="N6" s="190">
        <v>3044</v>
      </c>
      <c r="O6" s="191">
        <v>19171</v>
      </c>
      <c r="P6" s="82"/>
      <c r="S6" s="13"/>
    </row>
    <row r="7" spans="2:19" s="12" customFormat="1">
      <c r="B7" s="80">
        <v>2021</v>
      </c>
      <c r="C7" s="190">
        <v>301</v>
      </c>
      <c r="D7" s="190">
        <v>401</v>
      </c>
      <c r="E7" s="190">
        <v>902</v>
      </c>
      <c r="F7" s="190">
        <v>1140</v>
      </c>
      <c r="G7" s="190">
        <v>1457</v>
      </c>
      <c r="H7" s="190">
        <v>1691</v>
      </c>
      <c r="I7" s="190">
        <v>1693</v>
      </c>
      <c r="J7" s="190">
        <v>1475</v>
      </c>
      <c r="K7" s="190">
        <v>1097</v>
      </c>
      <c r="L7" s="190">
        <v>849</v>
      </c>
      <c r="M7" s="190">
        <v>671</v>
      </c>
      <c r="N7" s="190">
        <v>1033</v>
      </c>
      <c r="O7" s="191">
        <v>18340</v>
      </c>
      <c r="P7" s="82"/>
      <c r="S7" s="13"/>
    </row>
    <row r="8" spans="2:19" s="12" customFormat="1">
      <c r="B8" s="80">
        <v>2022</v>
      </c>
      <c r="C8" s="190">
        <v>355</v>
      </c>
      <c r="D8" s="190">
        <v>496</v>
      </c>
      <c r="E8" s="190">
        <v>1041</v>
      </c>
      <c r="F8" s="190">
        <v>1207</v>
      </c>
      <c r="G8" s="190">
        <v>1469</v>
      </c>
      <c r="H8" s="190">
        <v>1513</v>
      </c>
      <c r="I8" s="190">
        <v>1390</v>
      </c>
      <c r="J8" s="190">
        <v>1276</v>
      </c>
      <c r="K8" s="190">
        <v>965</v>
      </c>
      <c r="L8" s="190">
        <v>697</v>
      </c>
      <c r="M8" s="190">
        <v>562</v>
      </c>
      <c r="N8" s="190">
        <v>443</v>
      </c>
      <c r="O8" s="191">
        <v>11414</v>
      </c>
      <c r="P8" s="82"/>
      <c r="S8" s="13"/>
    </row>
    <row r="9" spans="2:19" s="12" customFormat="1">
      <c r="B9" s="80">
        <v>2023</v>
      </c>
      <c r="C9" s="190">
        <v>440</v>
      </c>
      <c r="D9" s="190">
        <v>501</v>
      </c>
      <c r="E9" s="190">
        <v>912</v>
      </c>
      <c r="F9" s="190">
        <v>1115</v>
      </c>
      <c r="G9" s="190">
        <v>1291</v>
      </c>
      <c r="H9" s="190">
        <v>1359</v>
      </c>
      <c r="I9" s="190">
        <v>1269</v>
      </c>
      <c r="J9" s="190">
        <v>1244</v>
      </c>
      <c r="K9" s="190">
        <v>1153</v>
      </c>
      <c r="L9" s="190">
        <v>813</v>
      </c>
      <c r="M9" s="190">
        <v>482</v>
      </c>
      <c r="N9" s="190">
        <v>282</v>
      </c>
      <c r="O9" s="191">
        <v>10861</v>
      </c>
      <c r="P9" s="82"/>
      <c r="S9" s="13"/>
    </row>
    <row r="10" spans="2:19" s="12" customFormat="1">
      <c r="B10" s="80">
        <v>2024</v>
      </c>
      <c r="C10" s="190">
        <v>381</v>
      </c>
      <c r="D10" s="190">
        <v>660</v>
      </c>
      <c r="E10" s="190">
        <v>1134</v>
      </c>
      <c r="F10" s="190">
        <v>1545</v>
      </c>
      <c r="G10" s="190">
        <v>1609</v>
      </c>
      <c r="H10" s="190">
        <v>1648</v>
      </c>
      <c r="I10" s="190">
        <v>1808</v>
      </c>
      <c r="J10" s="190">
        <v>1593</v>
      </c>
      <c r="K10" s="190">
        <v>1244</v>
      </c>
      <c r="L10" s="190">
        <v>1010</v>
      </c>
      <c r="M10" s="190">
        <v>569</v>
      </c>
      <c r="N10" s="190">
        <v>541</v>
      </c>
      <c r="O10" s="191">
        <v>13742</v>
      </c>
      <c r="P10" s="82"/>
      <c r="S10" s="13"/>
    </row>
    <row r="11" spans="2:19">
      <c r="B11" s="140">
        <v>2025</v>
      </c>
      <c r="C11" s="199">
        <v>553</v>
      </c>
      <c r="D11" s="199">
        <v>586</v>
      </c>
      <c r="E11" s="199">
        <v>1274</v>
      </c>
      <c r="F11" s="199">
        <v>1725</v>
      </c>
      <c r="G11" s="199">
        <v>1783</v>
      </c>
      <c r="H11" s="199">
        <v>1862</v>
      </c>
      <c r="I11" s="199">
        <v>1931</v>
      </c>
      <c r="J11" s="199">
        <v>1545</v>
      </c>
      <c r="K11" s="199"/>
      <c r="L11" s="199"/>
      <c r="M11" s="199"/>
      <c r="N11" s="199"/>
      <c r="O11" s="199">
        <v>11259</v>
      </c>
      <c r="P11" s="6"/>
    </row>
    <row r="12" spans="2:19">
      <c r="B12" s="83" t="s">
        <v>147</v>
      </c>
      <c r="C12" s="141">
        <v>0.45144356955380571</v>
      </c>
      <c r="D12" s="141">
        <v>-0.11212121212121207</v>
      </c>
      <c r="E12" s="141">
        <v>0.12345679012345689</v>
      </c>
      <c r="F12" s="141">
        <v>0.11650485436893199</v>
      </c>
      <c r="G12" s="141">
        <v>0.10814170292106895</v>
      </c>
      <c r="H12" s="141">
        <v>0.12985436893203883</v>
      </c>
      <c r="I12" s="141">
        <v>6.8030973451327359E-2</v>
      </c>
      <c r="J12" s="141">
        <v>-3.0131826741996215E-2</v>
      </c>
      <c r="K12" s="141"/>
      <c r="L12" s="141"/>
      <c r="M12" s="141"/>
      <c r="N12" s="141"/>
      <c r="O12" s="142">
        <v>8.4891115821930985E-2</v>
      </c>
    </row>
    <row r="13" spans="2:19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0"/>
    </row>
    <row r="14" spans="2:19" ht="23.25" customHeight="1">
      <c r="B14" s="209" t="s">
        <v>19</v>
      </c>
      <c r="C14" s="224" t="s">
        <v>172</v>
      </c>
      <c r="D14" s="224"/>
      <c r="E14" s="225" t="s">
        <v>5</v>
      </c>
      <c r="F14" s="226" t="s">
        <v>174</v>
      </c>
      <c r="G14" s="226"/>
      <c r="H14" s="225" t="s">
        <v>5</v>
      </c>
      <c r="I14" s="6"/>
      <c r="J14" s="6"/>
      <c r="K14" s="6"/>
      <c r="L14" s="6"/>
      <c r="M14" s="6"/>
      <c r="N14" s="6"/>
      <c r="O14" s="10"/>
    </row>
    <row r="15" spans="2:19" ht="23.25" customHeight="1">
      <c r="B15" s="209"/>
      <c r="C15" s="89">
        <v>2025</v>
      </c>
      <c r="D15" s="89">
        <v>2024</v>
      </c>
      <c r="E15" s="225"/>
      <c r="F15" s="89">
        <v>2025</v>
      </c>
      <c r="G15" s="89">
        <v>2024</v>
      </c>
      <c r="H15" s="225"/>
      <c r="I15" s="6"/>
      <c r="J15" s="6"/>
      <c r="K15" s="6"/>
      <c r="L15" s="6"/>
      <c r="M15" s="6"/>
      <c r="N15" s="6"/>
      <c r="O15" s="10"/>
    </row>
    <row r="16" spans="2:19" ht="18.75" customHeight="1">
      <c r="B16" s="143" t="s">
        <v>24</v>
      </c>
      <c r="C16" s="91">
        <v>1545</v>
      </c>
      <c r="D16" s="91">
        <v>1593</v>
      </c>
      <c r="E16" s="92">
        <v>-3.0131826741996215E-2</v>
      </c>
      <c r="F16" s="91">
        <v>11259</v>
      </c>
      <c r="G16" s="90">
        <v>10378</v>
      </c>
      <c r="H16" s="92">
        <v>8.4891115821930985E-2</v>
      </c>
      <c r="I16" s="6"/>
      <c r="J16" s="6"/>
      <c r="K16" s="6"/>
      <c r="L16" s="6"/>
      <c r="M16" s="6"/>
      <c r="N16" s="6"/>
      <c r="O16" s="10"/>
    </row>
    <row r="42" spans="2:15">
      <c r="B42" s="223" t="s">
        <v>83</v>
      </c>
      <c r="C42" s="223"/>
      <c r="D42" s="223"/>
      <c r="E42" s="223"/>
      <c r="F42" s="223"/>
      <c r="G42" s="223"/>
      <c r="H42" s="223"/>
    </row>
    <row r="43" spans="2:15">
      <c r="B43" s="4" t="s">
        <v>73</v>
      </c>
    </row>
    <row r="46" spans="2:15" hidden="1"/>
    <row r="47" spans="2:15" hidden="1">
      <c r="B47" t="s">
        <v>28</v>
      </c>
      <c r="C47">
        <v>205</v>
      </c>
      <c r="D47">
        <v>2946</v>
      </c>
      <c r="E47">
        <v>4063</v>
      </c>
      <c r="F47">
        <v>2996</v>
      </c>
      <c r="G47">
        <v>2897</v>
      </c>
      <c r="H47">
        <v>3064</v>
      </c>
      <c r="I47">
        <v>2535</v>
      </c>
      <c r="J47">
        <v>1608</v>
      </c>
      <c r="K47">
        <v>917</v>
      </c>
      <c r="L47">
        <v>358</v>
      </c>
      <c r="M47">
        <v>229</v>
      </c>
      <c r="N47">
        <v>133</v>
      </c>
      <c r="O47">
        <v>21951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30</v>
      </c>
      <c r="C49" s="1">
        <v>288</v>
      </c>
      <c r="D49" s="18">
        <v>1150</v>
      </c>
      <c r="E49" s="18">
        <v>2132</v>
      </c>
      <c r="F49" s="18">
        <v>1744</v>
      </c>
      <c r="G49" s="18">
        <v>1139</v>
      </c>
      <c r="H49" s="18">
        <v>1660</v>
      </c>
      <c r="I49" s="18">
        <v>1332</v>
      </c>
      <c r="J49" s="18">
        <v>797</v>
      </c>
      <c r="K49" s="18">
        <v>523</v>
      </c>
      <c r="L49" s="144">
        <v>287</v>
      </c>
      <c r="M49" s="19">
        <v>215</v>
      </c>
      <c r="O49">
        <v>11267</v>
      </c>
    </row>
    <row r="50" spans="2:16" hidden="1">
      <c r="C50" s="6">
        <v>0.5207956600361664</v>
      </c>
      <c r="D50" s="6">
        <v>1.9624573378839592</v>
      </c>
      <c r="E50" s="6">
        <v>1.6734693877551021</v>
      </c>
      <c r="F50" s="6">
        <v>1.0110144927536231</v>
      </c>
      <c r="G50" s="6">
        <v>0.6388109927089175</v>
      </c>
      <c r="H50" s="6">
        <v>0.89151450053705694</v>
      </c>
      <c r="I50" s="6">
        <v>0.68979803210771617</v>
      </c>
      <c r="J50" s="6">
        <v>0.51585760517799351</v>
      </c>
      <c r="K50" s="6" t="e">
        <v>#DIV/0!</v>
      </c>
      <c r="L50" s="6" t="e">
        <v>#DIV/0!</v>
      </c>
      <c r="M50" s="6" t="e">
        <v>#DIV/0!</v>
      </c>
      <c r="N50" s="6" t="e">
        <v>#DIV/0!</v>
      </c>
      <c r="O50" s="6">
        <v>1.0007105426769696</v>
      </c>
      <c r="P50" s="16" t="e">
        <v>#DIV/0!</v>
      </c>
    </row>
    <row r="51" spans="2:16" hidden="1">
      <c r="J51">
        <v>797</v>
      </c>
    </row>
  </sheetData>
  <mergeCells count="7">
    <mergeCell ref="B42:H42"/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7" t="s">
        <v>97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96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209" t="s">
        <v>19</v>
      </c>
      <c r="C12" s="224" t="s">
        <v>106</v>
      </c>
      <c r="D12" s="224"/>
      <c r="E12" s="225" t="s">
        <v>5</v>
      </c>
      <c r="F12" s="226" t="s">
        <v>175</v>
      </c>
      <c r="G12" s="226"/>
      <c r="H12" s="225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209"/>
      <c r="C13" s="89">
        <v>2023</v>
      </c>
      <c r="D13" s="89">
        <v>2022</v>
      </c>
      <c r="E13" s="225"/>
      <c r="F13" s="89">
        <v>2023</v>
      </c>
      <c r="G13" s="89">
        <v>2022</v>
      </c>
      <c r="H13" s="225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23" t="s">
        <v>83</v>
      </c>
      <c r="C40" s="223"/>
      <c r="D40" s="223"/>
      <c r="E40" s="223"/>
      <c r="F40" s="223"/>
      <c r="G40" s="223"/>
      <c r="H40" s="223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6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8" zoomScaleNormal="98" workbookViewId="0"/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28"/>
      <c r="C1" s="228"/>
      <c r="D1" s="228"/>
      <c r="E1" s="228"/>
      <c r="F1" s="228"/>
      <c r="G1" s="228"/>
      <c r="H1" s="228"/>
      <c r="I1" s="20"/>
      <c r="J1" s="20"/>
      <c r="K1" s="20"/>
      <c r="L1" s="20"/>
    </row>
    <row r="2" spans="2:12" ht="14.25">
      <c r="B2" s="221" t="s">
        <v>152</v>
      </c>
      <c r="C2" s="221"/>
      <c r="D2" s="221"/>
      <c r="E2" s="221"/>
      <c r="F2" s="221"/>
      <c r="G2" s="221"/>
      <c r="H2" s="221"/>
      <c r="I2" s="229"/>
      <c r="J2" s="229"/>
      <c r="K2" s="229"/>
      <c r="L2" s="229"/>
    </row>
    <row r="3" spans="2:12" ht="24" customHeight="1">
      <c r="B3" s="222" t="s">
        <v>62</v>
      </c>
      <c r="C3" s="219" t="s">
        <v>65</v>
      </c>
      <c r="D3" s="219" t="s">
        <v>173</v>
      </c>
      <c r="E3" s="219"/>
      <c r="F3" s="219"/>
      <c r="G3" s="219"/>
      <c r="H3" s="219"/>
      <c r="I3" s="22"/>
      <c r="J3" s="23"/>
      <c r="K3" s="23"/>
      <c r="L3" s="23"/>
    </row>
    <row r="4" spans="2:12">
      <c r="B4" s="222"/>
      <c r="C4" s="219"/>
      <c r="D4" s="101">
        <v>2025</v>
      </c>
      <c r="E4" s="101" t="s">
        <v>63</v>
      </c>
      <c r="F4" s="101">
        <v>2024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56</v>
      </c>
      <c r="D5" s="99">
        <v>2306</v>
      </c>
      <c r="E5" s="100">
        <v>0.20481392663646861</v>
      </c>
      <c r="F5" s="99">
        <v>1430</v>
      </c>
      <c r="G5" s="100">
        <v>0.13779148198111391</v>
      </c>
      <c r="H5" s="145">
        <v>0.61258741258741267</v>
      </c>
      <c r="J5" s="24"/>
      <c r="K5" s="24"/>
      <c r="L5" s="24"/>
    </row>
    <row r="6" spans="2:12">
      <c r="B6" s="102">
        <v>2</v>
      </c>
      <c r="C6" s="103" t="s">
        <v>37</v>
      </c>
      <c r="D6" s="104">
        <v>2195</v>
      </c>
      <c r="E6" s="105">
        <v>0.19495514699351629</v>
      </c>
      <c r="F6" s="104">
        <v>2296</v>
      </c>
      <c r="G6" s="105">
        <v>0.2212372326074388</v>
      </c>
      <c r="H6" s="146">
        <v>-4.3989547038327581E-2</v>
      </c>
      <c r="J6" s="24"/>
      <c r="K6" s="24"/>
      <c r="L6" s="24"/>
    </row>
    <row r="7" spans="2:12">
      <c r="B7" s="97">
        <v>3</v>
      </c>
      <c r="C7" s="98" t="s">
        <v>126</v>
      </c>
      <c r="D7" s="99">
        <v>1226</v>
      </c>
      <c r="E7" s="100">
        <v>0.10889066524558132</v>
      </c>
      <c r="F7" s="99">
        <v>442</v>
      </c>
      <c r="G7" s="100">
        <v>4.259009443052611E-2</v>
      </c>
      <c r="H7" s="145">
        <v>1.7737556561085972</v>
      </c>
      <c r="J7" s="24"/>
      <c r="K7" s="24"/>
      <c r="L7" s="24"/>
    </row>
    <row r="8" spans="2:12">
      <c r="B8" s="102">
        <v>4</v>
      </c>
      <c r="C8" s="103" t="s">
        <v>78</v>
      </c>
      <c r="D8" s="104">
        <v>891</v>
      </c>
      <c r="E8" s="105">
        <v>7.9136690647482008E-2</v>
      </c>
      <c r="F8" s="104">
        <v>911</v>
      </c>
      <c r="G8" s="105">
        <v>8.7781846213143194E-2</v>
      </c>
      <c r="H8" s="146">
        <v>-2.1953896816684915E-2</v>
      </c>
      <c r="J8" s="24"/>
      <c r="K8" s="24"/>
      <c r="L8" s="24"/>
    </row>
    <row r="9" spans="2:12">
      <c r="B9" s="97">
        <v>5</v>
      </c>
      <c r="C9" s="98" t="s">
        <v>101</v>
      </c>
      <c r="D9" s="99">
        <v>565</v>
      </c>
      <c r="E9" s="100">
        <v>5.018207656097344E-2</v>
      </c>
      <c r="F9" s="99">
        <v>593</v>
      </c>
      <c r="G9" s="100">
        <v>5.7140104066294085E-2</v>
      </c>
      <c r="H9" s="145">
        <v>-4.7217537942664367E-2</v>
      </c>
      <c r="J9" s="24"/>
      <c r="K9" s="24"/>
      <c r="L9" s="24"/>
    </row>
    <row r="10" spans="2:12">
      <c r="B10" s="102">
        <v>6</v>
      </c>
      <c r="C10" s="103" t="s">
        <v>75</v>
      </c>
      <c r="D10" s="104">
        <v>523</v>
      </c>
      <c r="E10" s="105">
        <v>4.6451727506883381E-2</v>
      </c>
      <c r="F10" s="104">
        <v>745</v>
      </c>
      <c r="G10" s="105">
        <v>7.1786471381769121E-2</v>
      </c>
      <c r="H10" s="146">
        <v>-0.29798657718120802</v>
      </c>
      <c r="J10" s="24"/>
      <c r="K10" s="24"/>
      <c r="L10" s="24"/>
    </row>
    <row r="11" spans="2:12">
      <c r="B11" s="97">
        <v>7</v>
      </c>
      <c r="C11" s="98" t="s">
        <v>167</v>
      </c>
      <c r="D11" s="99">
        <v>339</v>
      </c>
      <c r="E11" s="100">
        <v>3.0109245936584067E-2</v>
      </c>
      <c r="F11" s="99">
        <v>210</v>
      </c>
      <c r="G11" s="100">
        <v>2.0235112738485259E-2</v>
      </c>
      <c r="H11" s="145">
        <v>0.61428571428571432</v>
      </c>
      <c r="J11" s="24"/>
      <c r="K11" s="24"/>
      <c r="L11" s="24"/>
    </row>
    <row r="12" spans="2:12">
      <c r="B12" s="102">
        <v>8</v>
      </c>
      <c r="C12" s="103" t="s">
        <v>168</v>
      </c>
      <c r="D12" s="104">
        <v>333</v>
      </c>
      <c r="E12" s="105">
        <v>2.9576338928856916E-2</v>
      </c>
      <c r="F12" s="104">
        <v>283</v>
      </c>
      <c r="G12" s="105">
        <v>2.7269223357101562E-2</v>
      </c>
      <c r="H12" s="146">
        <v>0.1766784452296819</v>
      </c>
      <c r="J12" s="24"/>
      <c r="K12" s="24"/>
      <c r="L12" s="24"/>
    </row>
    <row r="13" spans="2:12">
      <c r="B13" s="97">
        <v>9</v>
      </c>
      <c r="C13" s="98" t="s">
        <v>127</v>
      </c>
      <c r="D13" s="99">
        <v>232</v>
      </c>
      <c r="E13" s="100">
        <v>2.0605737632116528E-2</v>
      </c>
      <c r="F13" s="99">
        <v>195</v>
      </c>
      <c r="G13" s="100">
        <v>1.8789747542879168E-2</v>
      </c>
      <c r="H13" s="145">
        <v>0.18974358974358974</v>
      </c>
      <c r="J13" s="24"/>
      <c r="K13" s="24"/>
      <c r="L13" s="24"/>
    </row>
    <row r="14" spans="2:12">
      <c r="B14" s="102">
        <v>10</v>
      </c>
      <c r="C14" s="103" t="s">
        <v>170</v>
      </c>
      <c r="D14" s="104">
        <v>152</v>
      </c>
      <c r="E14" s="105">
        <v>1.3500310862421174E-2</v>
      </c>
      <c r="F14" s="104">
        <v>173</v>
      </c>
      <c r="G14" s="105">
        <v>1.6669878589323568E-2</v>
      </c>
      <c r="H14" s="146">
        <v>-0.12138728323699421</v>
      </c>
      <c r="J14" s="24"/>
      <c r="K14" s="24"/>
      <c r="L14" s="24"/>
    </row>
    <row r="15" spans="2:12">
      <c r="B15" s="216" t="s">
        <v>41</v>
      </c>
      <c r="C15" s="216"/>
      <c r="D15" s="127">
        <v>8762</v>
      </c>
      <c r="E15" s="128">
        <v>0.77822186695088369</v>
      </c>
      <c r="F15" s="127">
        <v>7278</v>
      </c>
      <c r="G15" s="128">
        <v>0.70129119290807473</v>
      </c>
      <c r="H15" s="129">
        <v>0.20390217092607865</v>
      </c>
    </row>
    <row r="16" spans="2:12">
      <c r="B16" s="216" t="s">
        <v>42</v>
      </c>
      <c r="C16" s="216"/>
      <c r="D16" s="127">
        <v>2497</v>
      </c>
      <c r="E16" s="128">
        <v>0.22177813304911626</v>
      </c>
      <c r="F16" s="127">
        <v>3100</v>
      </c>
      <c r="G16" s="128">
        <v>0.29870880709192521</v>
      </c>
      <c r="H16" s="129">
        <v>-0.19451612903225801</v>
      </c>
      <c r="I16" s="32"/>
    </row>
    <row r="17" spans="2:8">
      <c r="B17" s="217" t="s">
        <v>18</v>
      </c>
      <c r="C17" s="217"/>
      <c r="D17" s="130">
        <v>11259</v>
      </c>
      <c r="E17" s="131">
        <v>1.0000000000000004</v>
      </c>
      <c r="F17" s="130">
        <v>10378</v>
      </c>
      <c r="G17" s="131">
        <v>0.99999999999999911</v>
      </c>
      <c r="H17" s="132">
        <v>8.4891115821930985E-2</v>
      </c>
    </row>
    <row r="18" spans="2:8" ht="12.75" customHeight="1">
      <c r="B18" s="227" t="s">
        <v>81</v>
      </c>
      <c r="C18" s="227"/>
      <c r="D18" s="227"/>
      <c r="E18" s="227"/>
      <c r="F18" s="227"/>
      <c r="G18" s="227"/>
      <c r="H18" s="227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4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 codeName="Arkusz17">
    <pageSetUpPr fitToPage="1"/>
  </sheetPr>
  <dimension ref="B1:AI46"/>
  <sheetViews>
    <sheetView showGridLines="0" zoomScale="90" zoomScaleNormal="90" workbookViewId="0">
      <selection activeCell="J3" sqref="J3"/>
    </sheetView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1" t="s">
        <v>153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191">
        <v>5209</v>
      </c>
      <c r="D3" s="191">
        <v>6125</v>
      </c>
      <c r="E3" s="191">
        <v>9958</v>
      </c>
      <c r="F3" s="191">
        <v>11370</v>
      </c>
      <c r="G3" s="191">
        <v>9845</v>
      </c>
      <c r="H3" s="191">
        <v>9692</v>
      </c>
      <c r="I3" s="191">
        <v>10305</v>
      </c>
      <c r="J3" s="191">
        <v>7445</v>
      </c>
      <c r="K3" s="191"/>
      <c r="L3" s="191"/>
      <c r="M3" s="191"/>
      <c r="N3" s="191"/>
      <c r="O3" s="191">
        <v>69949</v>
      </c>
      <c r="P3" s="6">
        <v>0.8884443428339176</v>
      </c>
    </row>
    <row r="4" spans="2:35" ht="15.75" customHeight="1">
      <c r="B4" s="143" t="s">
        <v>21</v>
      </c>
      <c r="C4" s="191">
        <v>687</v>
      </c>
      <c r="D4" s="191">
        <v>722</v>
      </c>
      <c r="E4" s="191">
        <v>1144</v>
      </c>
      <c r="F4" s="191">
        <v>1315</v>
      </c>
      <c r="G4" s="191">
        <v>1235</v>
      </c>
      <c r="H4" s="191">
        <v>1204</v>
      </c>
      <c r="I4" s="191">
        <v>1352</v>
      </c>
      <c r="J4" s="191">
        <v>1124</v>
      </c>
      <c r="K4" s="191"/>
      <c r="L4" s="191"/>
      <c r="M4" s="191"/>
      <c r="N4" s="191"/>
      <c r="O4" s="191">
        <v>8783</v>
      </c>
      <c r="P4" s="6">
        <v>0.1115556571660824</v>
      </c>
    </row>
    <row r="5" spans="2:35">
      <c r="B5" s="151" t="s">
        <v>143</v>
      </c>
      <c r="C5" s="199">
        <v>5896</v>
      </c>
      <c r="D5" s="199">
        <v>6847</v>
      </c>
      <c r="E5" s="199">
        <v>11102</v>
      </c>
      <c r="F5" s="199">
        <v>12685</v>
      </c>
      <c r="G5" s="199">
        <v>11080</v>
      </c>
      <c r="H5" s="199">
        <v>10896</v>
      </c>
      <c r="I5" s="199">
        <v>11657</v>
      </c>
      <c r="J5" s="199">
        <v>8569</v>
      </c>
      <c r="K5" s="199"/>
      <c r="L5" s="199"/>
      <c r="M5" s="199"/>
      <c r="N5" s="199"/>
      <c r="O5" s="199">
        <v>78732</v>
      </c>
      <c r="P5" s="6">
        <v>1</v>
      </c>
    </row>
    <row r="6" spans="2:35" ht="15.75" customHeight="1">
      <c r="B6" s="152" t="s">
        <v>144</v>
      </c>
      <c r="C6" s="153">
        <v>0.27096356973485669</v>
      </c>
      <c r="D6" s="153">
        <v>0.16129579375848024</v>
      </c>
      <c r="E6" s="153">
        <v>0.62144004673579678</v>
      </c>
      <c r="F6" s="153">
        <v>0.14258692127544581</v>
      </c>
      <c r="G6" s="153">
        <v>-0.12652739456050455</v>
      </c>
      <c r="H6" s="153">
        <v>-1.6606498194945862E-2</v>
      </c>
      <c r="I6" s="153">
        <v>6.9842143906020615E-2</v>
      </c>
      <c r="J6" s="153">
        <v>-0.26490520717165655</v>
      </c>
      <c r="K6" s="153"/>
      <c r="L6" s="153"/>
      <c r="M6" s="153"/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145</v>
      </c>
      <c r="C7" s="155">
        <v>0.22552483891082931</v>
      </c>
      <c r="D7" s="155">
        <v>-3.8747718657868857E-2</v>
      </c>
      <c r="E7" s="155">
        <v>0.14927536231884053</v>
      </c>
      <c r="F7" s="155">
        <v>5.2609741930130349E-2</v>
      </c>
      <c r="G7" s="155">
        <v>-1.0095595461449114E-2</v>
      </c>
      <c r="H7" s="155">
        <v>5.0318102949681975E-2</v>
      </c>
      <c r="I7" s="155">
        <v>6.6221531144242229E-2</v>
      </c>
      <c r="J7" s="155">
        <v>-4.0210573476702538E-2</v>
      </c>
      <c r="K7" s="155"/>
      <c r="L7" s="155"/>
      <c r="M7" s="155"/>
      <c r="N7" s="155"/>
      <c r="O7" s="155">
        <v>4.873922715223844E-2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172</v>
      </c>
      <c r="D9" s="224"/>
      <c r="E9" s="225" t="s">
        <v>5</v>
      </c>
      <c r="F9" s="226" t="s">
        <v>174</v>
      </c>
      <c r="G9" s="226"/>
      <c r="H9" s="225" t="s">
        <v>5</v>
      </c>
      <c r="O9" s="9"/>
    </row>
    <row r="10" spans="2:35" ht="26.25" customHeight="1">
      <c r="B10" s="209"/>
      <c r="C10" s="89">
        <v>2025</v>
      </c>
      <c r="D10" s="89">
        <v>2024</v>
      </c>
      <c r="E10" s="225"/>
      <c r="F10" s="89">
        <v>2025</v>
      </c>
      <c r="G10" s="89">
        <v>2024</v>
      </c>
      <c r="H10" s="225"/>
      <c r="I10" s="2"/>
      <c r="O10" s="9"/>
    </row>
    <row r="11" spans="2:35" ht="20.25" customHeight="1">
      <c r="B11" s="143" t="s">
        <v>20</v>
      </c>
      <c r="C11" s="156">
        <v>7445</v>
      </c>
      <c r="D11" s="156">
        <v>7451</v>
      </c>
      <c r="E11" s="157">
        <v>-8.0526103878675315E-4</v>
      </c>
      <c r="F11" s="156">
        <v>69949</v>
      </c>
      <c r="G11" s="143">
        <v>64408</v>
      </c>
      <c r="H11" s="157">
        <v>8.6029685753322482E-2</v>
      </c>
      <c r="I11" s="2"/>
      <c r="O11" s="9"/>
      <c r="AI11" s="6"/>
    </row>
    <row r="12" spans="2:35" ht="20.25" customHeight="1">
      <c r="B12" s="143" t="s">
        <v>21</v>
      </c>
      <c r="C12" s="156">
        <v>1124</v>
      </c>
      <c r="D12" s="156">
        <v>1477</v>
      </c>
      <c r="E12" s="157">
        <v>-0.23899796885578872</v>
      </c>
      <c r="F12" s="156">
        <v>8783</v>
      </c>
      <c r="G12" s="143">
        <v>10665</v>
      </c>
      <c r="H12" s="157">
        <v>-0.17646507266760436</v>
      </c>
      <c r="O12" s="9"/>
      <c r="R12" s="12"/>
      <c r="AI12" s="6"/>
    </row>
    <row r="13" spans="2:35" ht="20.25" customHeight="1">
      <c r="B13" s="158" t="s">
        <v>18</v>
      </c>
      <c r="C13" s="158">
        <v>8569</v>
      </c>
      <c r="D13" s="158">
        <v>8928</v>
      </c>
      <c r="E13" s="159">
        <v>-4.0210573476702538E-2</v>
      </c>
      <c r="F13" s="158">
        <v>78732</v>
      </c>
      <c r="G13" s="158">
        <v>75073</v>
      </c>
      <c r="H13" s="159">
        <v>4.873922715223844E-2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115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105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4124</v>
      </c>
      <c r="D44" s="81">
        <v>6170</v>
      </c>
      <c r="E44" s="81">
        <v>8466</v>
      </c>
      <c r="F44" s="81">
        <v>10467</v>
      </c>
      <c r="G44" s="81">
        <v>9631</v>
      </c>
      <c r="H44" s="81">
        <v>8803</v>
      </c>
      <c r="I44" s="81">
        <v>9296</v>
      </c>
      <c r="J44" s="81">
        <v>7451</v>
      </c>
      <c r="K44" s="81">
        <v>6473</v>
      </c>
      <c r="L44" s="81">
        <v>5982</v>
      </c>
      <c r="M44" s="81">
        <v>4219</v>
      </c>
      <c r="N44" s="81">
        <v>4098</v>
      </c>
      <c r="O44" s="81">
        <v>85180</v>
      </c>
    </row>
    <row r="45" spans="2:15">
      <c r="B45" s="143" t="s">
        <v>21</v>
      </c>
      <c r="C45" s="81">
        <v>687</v>
      </c>
      <c r="D45" s="81">
        <v>953</v>
      </c>
      <c r="E45" s="81">
        <v>1194</v>
      </c>
      <c r="F45" s="81">
        <v>1584</v>
      </c>
      <c r="G45" s="81">
        <v>1562</v>
      </c>
      <c r="H45" s="81">
        <v>1571</v>
      </c>
      <c r="I45" s="81">
        <v>1637</v>
      </c>
      <c r="J45" s="81">
        <v>1477</v>
      </c>
      <c r="K45" s="81">
        <v>1269</v>
      </c>
      <c r="L45" s="81">
        <v>990</v>
      </c>
      <c r="M45" s="81">
        <v>696</v>
      </c>
      <c r="N45" s="81">
        <v>541</v>
      </c>
      <c r="O45" s="81">
        <v>14161</v>
      </c>
    </row>
    <row r="46" spans="2:15">
      <c r="B46" s="151" t="s">
        <v>108</v>
      </c>
      <c r="C46" s="140">
        <v>4811</v>
      </c>
      <c r="D46" s="140">
        <v>7123</v>
      </c>
      <c r="E46" s="140">
        <v>9660</v>
      </c>
      <c r="F46" s="140">
        <v>12051</v>
      </c>
      <c r="G46" s="140">
        <v>11193</v>
      </c>
      <c r="H46" s="140">
        <v>10374</v>
      </c>
      <c r="I46" s="140">
        <v>10933</v>
      </c>
      <c r="J46" s="140">
        <v>8928</v>
      </c>
      <c r="K46" s="140">
        <v>7742</v>
      </c>
      <c r="L46" s="140">
        <v>6972</v>
      </c>
      <c r="M46" s="140">
        <v>4915</v>
      </c>
      <c r="N46" s="140">
        <v>4639</v>
      </c>
      <c r="O46" s="140">
        <v>99341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1" t="s">
        <v>98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90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91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92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106</v>
      </c>
      <c r="D9" s="224"/>
      <c r="E9" s="225" t="s">
        <v>5</v>
      </c>
      <c r="F9" s="226" t="s">
        <v>175</v>
      </c>
      <c r="G9" s="226"/>
      <c r="H9" s="225" t="s">
        <v>5</v>
      </c>
      <c r="O9" s="9"/>
    </row>
    <row r="10" spans="2:35" ht="26.25" customHeight="1">
      <c r="B10" s="209"/>
      <c r="C10" s="89">
        <v>2023</v>
      </c>
      <c r="D10" s="89">
        <v>2022</v>
      </c>
      <c r="E10" s="225"/>
      <c r="F10" s="89">
        <v>2023</v>
      </c>
      <c r="G10" s="89">
        <v>2022</v>
      </c>
      <c r="H10" s="225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104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105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85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tabSelected="1" zoomScale="90" zoomScaleNormal="90" workbookViewId="0">
      <selection activeCell="C24" sqref="C24:O24"/>
    </sheetView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07" t="s">
        <v>154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 ht="21" customHeight="1">
      <c r="B3" s="233" t="s">
        <v>4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116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76"/>
      <c r="S5" s="12"/>
    </row>
    <row r="6" spans="2:19" ht="13.5" customHeight="1">
      <c r="B6" s="162" t="s">
        <v>117</v>
      </c>
      <c r="C6" s="184">
        <v>1395</v>
      </c>
      <c r="D6" s="184">
        <v>2531</v>
      </c>
      <c r="E6" s="184">
        <v>4265</v>
      </c>
      <c r="F6" s="184">
        <v>5272</v>
      </c>
      <c r="G6" s="184">
        <v>4488</v>
      </c>
      <c r="H6" s="184">
        <v>4236</v>
      </c>
      <c r="I6" s="184">
        <v>4380</v>
      </c>
      <c r="J6" s="184">
        <v>3618</v>
      </c>
      <c r="K6" s="184">
        <v>2632</v>
      </c>
      <c r="L6" s="184">
        <v>2097</v>
      </c>
      <c r="M6" s="184">
        <v>1482</v>
      </c>
      <c r="N6" s="184">
        <v>3413</v>
      </c>
      <c r="O6" s="184">
        <v>39809</v>
      </c>
      <c r="P6" s="76"/>
      <c r="S6" s="12"/>
    </row>
    <row r="7" spans="2:19" ht="13.5" customHeight="1">
      <c r="B7" s="162" t="s">
        <v>118</v>
      </c>
      <c r="C7" s="184">
        <v>4124</v>
      </c>
      <c r="D7" s="184">
        <v>6170</v>
      </c>
      <c r="E7" s="184">
        <v>8466</v>
      </c>
      <c r="F7" s="184">
        <v>10467</v>
      </c>
      <c r="G7" s="184">
        <v>9631</v>
      </c>
      <c r="H7" s="184">
        <v>8803</v>
      </c>
      <c r="I7" s="184">
        <v>9296</v>
      </c>
      <c r="J7" s="184">
        <v>7451</v>
      </c>
      <c r="K7" s="184">
        <v>6473</v>
      </c>
      <c r="L7" s="184">
        <v>5982</v>
      </c>
      <c r="M7" s="184">
        <v>4219</v>
      </c>
      <c r="N7" s="184">
        <v>4098</v>
      </c>
      <c r="O7" s="184">
        <v>85180</v>
      </c>
      <c r="P7" s="76"/>
      <c r="S7" s="12"/>
    </row>
    <row r="8" spans="2:19" ht="13.5" customHeight="1">
      <c r="B8" s="163" t="s">
        <v>119</v>
      </c>
      <c r="C8" s="185">
        <v>5519</v>
      </c>
      <c r="D8" s="185">
        <v>8701</v>
      </c>
      <c r="E8" s="185">
        <v>12731</v>
      </c>
      <c r="F8" s="185">
        <v>15739</v>
      </c>
      <c r="G8" s="185">
        <v>14119</v>
      </c>
      <c r="H8" s="185">
        <v>13039</v>
      </c>
      <c r="I8" s="185">
        <v>13676</v>
      </c>
      <c r="J8" s="185">
        <v>11069</v>
      </c>
      <c r="K8" s="185">
        <v>9105</v>
      </c>
      <c r="L8" s="185">
        <v>8079</v>
      </c>
      <c r="M8" s="185">
        <v>5701</v>
      </c>
      <c r="N8" s="185">
        <v>7511</v>
      </c>
      <c r="O8" s="185">
        <v>124989</v>
      </c>
      <c r="P8" s="76"/>
      <c r="S8" s="12"/>
    </row>
    <row r="9" spans="2:19" ht="13.5" customHeight="1">
      <c r="B9" s="161" t="s">
        <v>155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76"/>
      <c r="S9" s="12"/>
    </row>
    <row r="10" spans="2:19">
      <c r="B10" s="164" t="s">
        <v>156</v>
      </c>
      <c r="C10" s="186">
        <v>1250</v>
      </c>
      <c r="D10" s="186">
        <v>2206</v>
      </c>
      <c r="E10" s="186">
        <v>4859</v>
      </c>
      <c r="F10" s="186">
        <v>5457</v>
      </c>
      <c r="G10" s="186">
        <v>5311</v>
      </c>
      <c r="H10" s="186">
        <v>5002</v>
      </c>
      <c r="I10" s="186">
        <v>5333</v>
      </c>
      <c r="J10" s="186">
        <v>3807</v>
      </c>
      <c r="K10" s="186"/>
      <c r="L10" s="186"/>
      <c r="M10" s="186"/>
      <c r="N10" s="186"/>
      <c r="O10" s="186">
        <f>SUM(C10:N10)</f>
        <v>33225</v>
      </c>
      <c r="P10" s="76"/>
      <c r="S10" s="12"/>
    </row>
    <row r="11" spans="2:19" s="12" customFormat="1">
      <c r="B11" s="162" t="s">
        <v>157</v>
      </c>
      <c r="C11" s="184">
        <v>5209</v>
      </c>
      <c r="D11" s="184">
        <v>6125</v>
      </c>
      <c r="E11" s="184">
        <v>9958</v>
      </c>
      <c r="F11" s="184">
        <v>11370</v>
      </c>
      <c r="G11" s="184">
        <v>9845</v>
      </c>
      <c r="H11" s="184">
        <v>9692</v>
      </c>
      <c r="I11" s="184">
        <v>10305</v>
      </c>
      <c r="J11" s="184">
        <v>7445</v>
      </c>
      <c r="K11" s="184"/>
      <c r="L11" s="184"/>
      <c r="M11" s="184"/>
      <c r="N11" s="184"/>
      <c r="O11" s="184">
        <f>SUM(C11:N11)</f>
        <v>69949</v>
      </c>
      <c r="P11" s="79"/>
    </row>
    <row r="12" spans="2:19">
      <c r="B12" s="163" t="s">
        <v>158</v>
      </c>
      <c r="C12" s="185">
        <v>6459</v>
      </c>
      <c r="D12" s="185">
        <v>8331</v>
      </c>
      <c r="E12" s="185">
        <v>14817</v>
      </c>
      <c r="F12" s="185">
        <v>16827</v>
      </c>
      <c r="G12" s="185">
        <v>15156</v>
      </c>
      <c r="H12" s="185">
        <v>14694</v>
      </c>
      <c r="I12" s="185">
        <v>15638</v>
      </c>
      <c r="J12" s="185">
        <f t="shared" ref="J12:N12" si="0">J10+J11</f>
        <v>11252</v>
      </c>
      <c r="K12" s="185">
        <f t="shared" si="0"/>
        <v>0</v>
      </c>
      <c r="L12" s="185">
        <f t="shared" si="0"/>
        <v>0</v>
      </c>
      <c r="M12" s="185">
        <f t="shared" si="0"/>
        <v>0</v>
      </c>
      <c r="N12" s="185">
        <f t="shared" si="0"/>
        <v>0</v>
      </c>
      <c r="O12" s="185">
        <f>SUM(C12:N12)</f>
        <v>103174</v>
      </c>
      <c r="P12" s="6"/>
      <c r="S12" s="12"/>
    </row>
    <row r="13" spans="2:19" ht="13.5" customHeight="1">
      <c r="B13" s="164" t="s">
        <v>32</v>
      </c>
      <c r="C13" s="165">
        <v>0.17032071027360018</v>
      </c>
      <c r="D13" s="165">
        <v>-4.2523847833582318E-2</v>
      </c>
      <c r="E13" s="165">
        <v>0.16385201476710387</v>
      </c>
      <c r="F13" s="165">
        <v>6.9127644704237934E-2</v>
      </c>
      <c r="G13" s="165">
        <v>7.3447127983568228E-2</v>
      </c>
      <c r="H13" s="165">
        <v>0.12692691157297342</v>
      </c>
      <c r="I13" s="165">
        <v>0.14346300087744956</v>
      </c>
      <c r="J13" s="165">
        <f t="shared" ref="J13:K13" si="1">+J12/J8-1</f>
        <v>1.653265877676402E-2</v>
      </c>
      <c r="K13" s="165"/>
      <c r="L13" s="165"/>
      <c r="M13" s="165"/>
      <c r="N13" s="165"/>
      <c r="O13" s="165">
        <f ca="1">+O12/SUM(OFFSET(C8,,,,COUNTA(C10:N10)))-1</f>
        <v>9.0714957766431015E-2</v>
      </c>
      <c r="P13" s="76"/>
      <c r="S13" s="12"/>
    </row>
    <row r="14" spans="2:19">
      <c r="B14" s="164" t="s">
        <v>31</v>
      </c>
      <c r="C14" s="165">
        <v>-0.10394265232974909</v>
      </c>
      <c r="D14" s="165">
        <v>-0.12840774397471355</v>
      </c>
      <c r="E14" s="165">
        <v>0.13927315357561554</v>
      </c>
      <c r="F14" s="165">
        <v>3.5091047040971102E-2</v>
      </c>
      <c r="G14" s="165">
        <v>0.18337789661319071</v>
      </c>
      <c r="H14" s="165">
        <v>0.18083097261567516</v>
      </c>
      <c r="I14" s="165">
        <v>0.21757990867579902</v>
      </c>
      <c r="J14" s="165">
        <f t="shared" ref="J14:K15" si="2">+J10/J6-1</f>
        <v>5.2238805970149294E-2</v>
      </c>
      <c r="K14" s="165"/>
      <c r="L14" s="165"/>
      <c r="M14" s="165"/>
      <c r="N14" s="165"/>
      <c r="O14" s="165">
        <f ca="1">+O10/SUM(OFFSET(C6,,,,COUNTA(C10:N10)))-1</f>
        <v>0.10071227430843144</v>
      </c>
      <c r="P14" s="76"/>
      <c r="S14" s="12"/>
    </row>
    <row r="15" spans="2:19" s="12" customFormat="1">
      <c r="B15" s="164" t="s">
        <v>34</v>
      </c>
      <c r="C15" s="165">
        <v>0.26309408341416107</v>
      </c>
      <c r="D15" s="165">
        <v>-7.2933549432738776E-3</v>
      </c>
      <c r="E15" s="165">
        <v>0.17623434916135139</v>
      </c>
      <c r="F15" s="165">
        <v>8.6271137861851477E-2</v>
      </c>
      <c r="G15" s="165">
        <v>2.221991485827024E-2</v>
      </c>
      <c r="H15" s="165">
        <v>0.10098829944337151</v>
      </c>
      <c r="I15" s="165">
        <v>0.1085413080895008</v>
      </c>
      <c r="J15" s="165">
        <f t="shared" si="2"/>
        <v>-8.0526103878675315E-4</v>
      </c>
      <c r="K15" s="165"/>
      <c r="L15" s="165"/>
      <c r="M15" s="165"/>
      <c r="N15" s="165"/>
      <c r="O15" s="165">
        <f ca="1">+O11/SUM(OFFSET(C7,,,,COUNTA(C10:N10)))-1</f>
        <v>8.6029685753322482E-2</v>
      </c>
      <c r="P15" s="79"/>
    </row>
    <row r="16" spans="2:19">
      <c r="B16" s="164" t="s">
        <v>25</v>
      </c>
      <c r="C16" s="165">
        <v>0.19352840997058368</v>
      </c>
      <c r="D16" s="165">
        <v>0.26479414235986076</v>
      </c>
      <c r="E16" s="165">
        <v>0.32793412971586688</v>
      </c>
      <c r="F16" s="165">
        <v>0.32430023177036904</v>
      </c>
      <c r="G16" s="165">
        <v>0.35042227500659806</v>
      </c>
      <c r="H16" s="165">
        <v>0.34041105213012113</v>
      </c>
      <c r="I16" s="165">
        <v>0.34102826448394935</v>
      </c>
      <c r="J16" s="165">
        <f t="shared" ref="J16:K16" si="3">+J10/J12</f>
        <v>0.3383398506932101</v>
      </c>
      <c r="K16" s="165"/>
      <c r="L16" s="165"/>
      <c r="M16" s="165"/>
      <c r="N16" s="165"/>
      <c r="O16" s="165">
        <f>+O10/O12</f>
        <v>0.32202880570686415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3" t="s">
        <v>3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116</v>
      </c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76"/>
      <c r="S20" s="12"/>
    </row>
    <row r="21" spans="2:19">
      <c r="B21" s="162" t="s">
        <v>120</v>
      </c>
      <c r="C21" s="187">
        <v>381</v>
      </c>
      <c r="D21" s="187">
        <v>660</v>
      </c>
      <c r="E21" s="187">
        <v>1134</v>
      </c>
      <c r="F21" s="187">
        <v>1545</v>
      </c>
      <c r="G21" s="187">
        <v>1609</v>
      </c>
      <c r="H21" s="187">
        <v>1648</v>
      </c>
      <c r="I21" s="187">
        <v>1808</v>
      </c>
      <c r="J21" s="187">
        <v>1593</v>
      </c>
      <c r="K21" s="187">
        <v>1244</v>
      </c>
      <c r="L21" s="187">
        <v>1010</v>
      </c>
      <c r="M21" s="187">
        <v>569</v>
      </c>
      <c r="N21" s="187">
        <v>541</v>
      </c>
      <c r="O21" s="184">
        <v>13742</v>
      </c>
      <c r="P21" s="76"/>
      <c r="S21" s="12"/>
    </row>
    <row r="22" spans="2:19">
      <c r="B22" s="162" t="s">
        <v>121</v>
      </c>
      <c r="C22" s="184">
        <v>687</v>
      </c>
      <c r="D22" s="184">
        <v>953</v>
      </c>
      <c r="E22" s="184">
        <v>1194</v>
      </c>
      <c r="F22" s="184">
        <v>1584</v>
      </c>
      <c r="G22" s="184">
        <v>1562</v>
      </c>
      <c r="H22" s="184">
        <v>1571</v>
      </c>
      <c r="I22" s="184">
        <v>1637</v>
      </c>
      <c r="J22" s="184">
        <v>1477</v>
      </c>
      <c r="K22" s="184">
        <v>1269</v>
      </c>
      <c r="L22" s="184">
        <v>990</v>
      </c>
      <c r="M22" s="184">
        <v>696</v>
      </c>
      <c r="N22" s="184">
        <v>541</v>
      </c>
      <c r="O22" s="184">
        <v>14161</v>
      </c>
      <c r="P22" s="76"/>
      <c r="S22" s="12"/>
    </row>
    <row r="23" spans="2:19">
      <c r="B23" s="163" t="s">
        <v>122</v>
      </c>
      <c r="C23" s="185">
        <v>1068</v>
      </c>
      <c r="D23" s="185">
        <v>1613</v>
      </c>
      <c r="E23" s="185">
        <v>2328</v>
      </c>
      <c r="F23" s="185">
        <v>3129</v>
      </c>
      <c r="G23" s="185">
        <v>3171</v>
      </c>
      <c r="H23" s="185">
        <v>3219</v>
      </c>
      <c r="I23" s="185">
        <v>3445</v>
      </c>
      <c r="J23" s="185">
        <v>3070</v>
      </c>
      <c r="K23" s="185">
        <v>2513</v>
      </c>
      <c r="L23" s="185">
        <v>2000</v>
      </c>
      <c r="M23" s="185">
        <v>1265</v>
      </c>
      <c r="N23" s="185">
        <v>1082</v>
      </c>
      <c r="O23" s="185">
        <v>27903</v>
      </c>
      <c r="P23" s="76"/>
      <c r="S23" s="12"/>
    </row>
    <row r="24" spans="2:19">
      <c r="B24" s="166" t="s">
        <v>155</v>
      </c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76"/>
      <c r="S24" s="12"/>
    </row>
    <row r="25" spans="2:19">
      <c r="B25" s="164" t="s">
        <v>159</v>
      </c>
      <c r="C25" s="186">
        <v>553</v>
      </c>
      <c r="D25" s="186">
        <v>586</v>
      </c>
      <c r="E25" s="186">
        <v>1274</v>
      </c>
      <c r="F25" s="186">
        <v>1725</v>
      </c>
      <c r="G25" s="186">
        <v>1783</v>
      </c>
      <c r="H25" s="186">
        <v>1862</v>
      </c>
      <c r="I25" s="186">
        <v>1931</v>
      </c>
      <c r="J25" s="186">
        <v>1545</v>
      </c>
      <c r="K25" s="186"/>
      <c r="L25" s="186"/>
      <c r="M25" s="186"/>
      <c r="N25" s="186"/>
      <c r="O25" s="186">
        <f>SUM(C25:N25)</f>
        <v>11259</v>
      </c>
      <c r="P25" s="76"/>
      <c r="S25" s="12"/>
    </row>
    <row r="26" spans="2:19" s="12" customFormat="1">
      <c r="B26" s="162" t="s">
        <v>160</v>
      </c>
      <c r="C26" s="184">
        <v>687</v>
      </c>
      <c r="D26" s="184">
        <v>722</v>
      </c>
      <c r="E26" s="184">
        <v>1144</v>
      </c>
      <c r="F26" s="184">
        <v>1315</v>
      </c>
      <c r="G26" s="184">
        <v>1235</v>
      </c>
      <c r="H26" s="184">
        <v>1204</v>
      </c>
      <c r="I26" s="184">
        <v>1352</v>
      </c>
      <c r="J26" s="184">
        <v>1124</v>
      </c>
      <c r="K26" s="184"/>
      <c r="L26" s="184"/>
      <c r="M26" s="184"/>
      <c r="N26" s="184"/>
      <c r="O26" s="184">
        <f>SUM(C26:N26)</f>
        <v>8783</v>
      </c>
      <c r="P26" s="79"/>
    </row>
    <row r="27" spans="2:19">
      <c r="B27" s="163" t="s">
        <v>161</v>
      </c>
      <c r="C27" s="185">
        <v>1240</v>
      </c>
      <c r="D27" s="185">
        <v>1308</v>
      </c>
      <c r="E27" s="185">
        <v>2418</v>
      </c>
      <c r="F27" s="185">
        <v>3040</v>
      </c>
      <c r="G27" s="185">
        <v>3018</v>
      </c>
      <c r="H27" s="185">
        <v>3066</v>
      </c>
      <c r="I27" s="185">
        <v>3283</v>
      </c>
      <c r="J27" s="185">
        <f t="shared" ref="J27:N27" si="4">J26+J25</f>
        <v>2669</v>
      </c>
      <c r="K27" s="185">
        <f t="shared" si="4"/>
        <v>0</v>
      </c>
      <c r="L27" s="185">
        <f t="shared" si="4"/>
        <v>0</v>
      </c>
      <c r="M27" s="185">
        <f t="shared" si="4"/>
        <v>0</v>
      </c>
      <c r="N27" s="185">
        <f t="shared" si="4"/>
        <v>0</v>
      </c>
      <c r="O27" s="185">
        <f>SUM(C27:N27)</f>
        <v>20042</v>
      </c>
      <c r="P27" s="6"/>
    </row>
    <row r="28" spans="2:19">
      <c r="B28" s="164" t="s">
        <v>33</v>
      </c>
      <c r="C28" s="165">
        <v>0.16104868913857673</v>
      </c>
      <c r="D28" s="165">
        <v>-0.18908865468071911</v>
      </c>
      <c r="E28" s="165">
        <v>3.8659793814433074E-2</v>
      </c>
      <c r="F28" s="165">
        <v>-2.8443592201981449E-2</v>
      </c>
      <c r="G28" s="165">
        <v>-4.8249763481551522E-2</v>
      </c>
      <c r="H28" s="165">
        <v>-4.7530288909599205E-2</v>
      </c>
      <c r="I28" s="165">
        <v>-4.7024673439767795E-2</v>
      </c>
      <c r="J28" s="165">
        <f t="shared" ref="J28:K28" si="5">+J27/J23-1</f>
        <v>-0.13061889250814329</v>
      </c>
      <c r="K28" s="165"/>
      <c r="L28" s="165"/>
      <c r="M28" s="165"/>
      <c r="N28" s="165"/>
      <c r="O28" s="165">
        <f ca="1">+O27/SUM(OFFSET(C23,,,,COUNTA(C25:N25)))-1</f>
        <v>-4.7569262937794066E-2</v>
      </c>
      <c r="P28" s="76"/>
      <c r="S28" s="12"/>
    </row>
    <row r="29" spans="2:19">
      <c r="B29" s="164" t="s">
        <v>31</v>
      </c>
      <c r="C29" s="165">
        <v>0.45144356955380571</v>
      </c>
      <c r="D29" s="165">
        <v>-0.11212121212121207</v>
      </c>
      <c r="E29" s="165">
        <v>0.12345679012345689</v>
      </c>
      <c r="F29" s="165">
        <v>0.11650485436893199</v>
      </c>
      <c r="G29" s="165">
        <v>0.10814170292106895</v>
      </c>
      <c r="H29" s="165">
        <v>0.12985436893203883</v>
      </c>
      <c r="I29" s="165">
        <v>6.8030973451327359E-2</v>
      </c>
      <c r="J29" s="165">
        <f t="shared" ref="J29:K30" si="6">+J25/J21-1</f>
        <v>-3.0131826741996215E-2</v>
      </c>
      <c r="K29" s="165"/>
      <c r="L29" s="165"/>
      <c r="M29" s="165"/>
      <c r="N29" s="165"/>
      <c r="O29" s="165">
        <f ca="1">+O25/SUM(OFFSET(C21,,,,COUNTA(C25:N25)))-1</f>
        <v>8.4891115821930985E-2</v>
      </c>
      <c r="P29" s="76"/>
      <c r="S29" s="12"/>
    </row>
    <row r="30" spans="2:19" s="12" customFormat="1">
      <c r="B30" s="164" t="s">
        <v>34</v>
      </c>
      <c r="C30" s="165">
        <v>0</v>
      </c>
      <c r="D30" s="165">
        <v>-0.24239244491080802</v>
      </c>
      <c r="E30" s="165">
        <v>-4.1876046901172526E-2</v>
      </c>
      <c r="F30" s="165">
        <v>-0.16982323232323238</v>
      </c>
      <c r="G30" s="165">
        <v>-0.20934699103713184</v>
      </c>
      <c r="H30" s="165">
        <v>-0.23360916613621896</v>
      </c>
      <c r="I30" s="165">
        <v>-0.1740989615149664</v>
      </c>
      <c r="J30" s="165">
        <f t="shared" si="6"/>
        <v>-0.23899796885578872</v>
      </c>
      <c r="K30" s="165"/>
      <c r="L30" s="165"/>
      <c r="M30" s="165"/>
      <c r="N30" s="165"/>
      <c r="O30" s="165">
        <f ca="1">+O26/SUM(OFFSET(C22,,,,COUNTA(C25:N25)))-1</f>
        <v>-0.17646507266760436</v>
      </c>
      <c r="P30" s="79"/>
    </row>
    <row r="31" spans="2:19">
      <c r="B31" s="164" t="s">
        <v>26</v>
      </c>
      <c r="C31" s="165">
        <v>0.44596774193548389</v>
      </c>
      <c r="D31" s="165">
        <v>0.44801223241590216</v>
      </c>
      <c r="E31" s="165">
        <v>0.5268817204301075</v>
      </c>
      <c r="F31" s="165">
        <v>0.56743421052631582</v>
      </c>
      <c r="G31" s="165">
        <v>0.59078860172299541</v>
      </c>
      <c r="H31" s="165">
        <v>0.60730593607305938</v>
      </c>
      <c r="I31" s="165">
        <v>0.58818154127322575</v>
      </c>
      <c r="J31" s="165">
        <f t="shared" ref="J31:K31" si="7">+J25/J27</f>
        <v>0.57886849007118768</v>
      </c>
      <c r="K31" s="165"/>
      <c r="L31" s="165"/>
      <c r="M31" s="165"/>
      <c r="N31" s="165"/>
      <c r="O31" s="165">
        <f t="shared" ref="O31" si="8">+O25/O27</f>
        <v>0.56177028240694538</v>
      </c>
      <c r="P31" s="6"/>
    </row>
    <row r="34" spans="2:8" ht="33" customHeight="1">
      <c r="B34" s="209" t="s">
        <v>52</v>
      </c>
      <c r="C34" s="224" t="s">
        <v>172</v>
      </c>
      <c r="D34" s="224"/>
      <c r="E34" s="225" t="s">
        <v>5</v>
      </c>
      <c r="F34" s="226" t="s">
        <v>174</v>
      </c>
      <c r="G34" s="226"/>
      <c r="H34" s="225" t="s">
        <v>5</v>
      </c>
    </row>
    <row r="35" spans="2:8" ht="16.5" customHeight="1">
      <c r="B35" s="209"/>
      <c r="C35" s="89">
        <v>2025</v>
      </c>
      <c r="D35" s="89">
        <v>2024</v>
      </c>
      <c r="E35" s="225"/>
      <c r="F35" s="89">
        <v>2025</v>
      </c>
      <c r="G35" s="89">
        <v>2024</v>
      </c>
      <c r="H35" s="225"/>
    </row>
    <row r="36" spans="2:8" ht="16.5" customHeight="1">
      <c r="B36" s="167" t="s">
        <v>53</v>
      </c>
      <c r="C36" s="168">
        <f ca="1">OFFSET(B10,,COUNTA(C26:N26),,)</f>
        <v>3807</v>
      </c>
      <c r="D36" s="168">
        <f ca="1">OFFSET(B6,,COUNTA(C28:N28),,)</f>
        <v>3618</v>
      </c>
      <c r="E36" s="169">
        <f ca="1">+C36/D36-1</f>
        <v>5.2238805970149294E-2</v>
      </c>
      <c r="F36" s="168">
        <f>O10</f>
        <v>33225</v>
      </c>
      <c r="G36" s="168">
        <f ca="1">SUM(OFFSET(C6,,,,COUNTA(C28:N28)))</f>
        <v>30185</v>
      </c>
      <c r="H36" s="169">
        <f ca="1">+F36/G36-1</f>
        <v>0.10071227430843144</v>
      </c>
    </row>
    <row r="37" spans="2:8" ht="16.5" customHeight="1">
      <c r="B37" s="170" t="s">
        <v>54</v>
      </c>
      <c r="C37" s="171">
        <f ca="1">OFFSET(B11,,COUNTA(C26:N26),,)</f>
        <v>7445</v>
      </c>
      <c r="D37" s="171">
        <f ca="1">OFFSET(B7,,COUNTA(C29:N29),,)</f>
        <v>7451</v>
      </c>
      <c r="E37" s="172">
        <f ca="1">+C37/D37-1</f>
        <v>-8.0526103878675315E-4</v>
      </c>
      <c r="F37" s="171">
        <f>O11</f>
        <v>69949</v>
      </c>
      <c r="G37" s="171">
        <f ca="1">SUM(OFFSET(C7,,,,COUNTA(C29:N29)))</f>
        <v>64408</v>
      </c>
      <c r="H37" s="172">
        <f ca="1">+F37/G37-1</f>
        <v>8.6029685753322482E-2</v>
      </c>
    </row>
    <row r="38" spans="2:8" ht="16.5" customHeight="1">
      <c r="B38" s="158" t="s">
        <v>18</v>
      </c>
      <c r="C38" s="173">
        <f ca="1">SUM(C36:C37)</f>
        <v>11252</v>
      </c>
      <c r="D38" s="173">
        <f ca="1">SUM(D36:D37)</f>
        <v>11069</v>
      </c>
      <c r="E38" s="159">
        <f ca="1">+C38/D38-1</f>
        <v>1.653265877676402E-2</v>
      </c>
      <c r="F38" s="173">
        <f>SUM(F36:F37)</f>
        <v>103174</v>
      </c>
      <c r="G38" s="173">
        <f ca="1">SUM(G36:G37)</f>
        <v>94593</v>
      </c>
      <c r="H38" s="159">
        <f ca="1">+F38/G38-1</f>
        <v>9.0714957766431015E-2</v>
      </c>
    </row>
    <row r="41" spans="2:8" ht="33" customHeight="1">
      <c r="B41" s="209" t="s">
        <v>55</v>
      </c>
      <c r="C41" s="224" t="s">
        <v>172</v>
      </c>
      <c r="D41" s="224"/>
      <c r="E41" s="225" t="s">
        <v>5</v>
      </c>
      <c r="F41" s="226" t="s">
        <v>174</v>
      </c>
      <c r="G41" s="226"/>
      <c r="H41" s="225" t="s">
        <v>5</v>
      </c>
    </row>
    <row r="42" spans="2:8" ht="15.75" customHeight="1">
      <c r="B42" s="209"/>
      <c r="C42" s="89">
        <v>2025</v>
      </c>
      <c r="D42" s="89">
        <v>2024</v>
      </c>
      <c r="E42" s="225"/>
      <c r="F42" s="89">
        <v>2025</v>
      </c>
      <c r="G42" s="89">
        <v>2024</v>
      </c>
      <c r="H42" s="225"/>
    </row>
    <row r="43" spans="2:8" ht="15.75" customHeight="1">
      <c r="B43" s="174" t="s">
        <v>53</v>
      </c>
      <c r="C43" s="168">
        <f ca="1">OFFSET(B25,,COUNTA(C25:N25),,)</f>
        <v>1545</v>
      </c>
      <c r="D43" s="168">
        <f ca="1">OFFSET(B21,,COUNTA(C28:N28),,)</f>
        <v>1593</v>
      </c>
      <c r="E43" s="169">
        <f ca="1">+C43/D43-1</f>
        <v>-3.0131826741996215E-2</v>
      </c>
      <c r="F43" s="168">
        <f>O25</f>
        <v>11259</v>
      </c>
      <c r="G43" s="168">
        <f ca="1">SUM(OFFSET(C21,,,,COUNTA(C28:N28)))</f>
        <v>10378</v>
      </c>
      <c r="H43" s="169">
        <f ca="1">+F43/G43-1</f>
        <v>8.4891115821930985E-2</v>
      </c>
    </row>
    <row r="44" spans="2:8" ht="15.75" customHeight="1">
      <c r="B44" s="175" t="s">
        <v>54</v>
      </c>
      <c r="C44" s="171">
        <f ca="1">OFFSET(B26,,COUNTA(C26:N26),,)</f>
        <v>1124</v>
      </c>
      <c r="D44" s="171">
        <f ca="1">OFFSET(B22,,COUNTA(C29:N29),,)</f>
        <v>1477</v>
      </c>
      <c r="E44" s="172">
        <f ca="1">+C44/D44-1</f>
        <v>-0.23899796885578872</v>
      </c>
      <c r="F44" s="171">
        <f>O26</f>
        <v>8783</v>
      </c>
      <c r="G44" s="171">
        <f ca="1">SUM(OFFSET(C22,,,,COUNTA(C29:N29)))</f>
        <v>10665</v>
      </c>
      <c r="H44" s="172">
        <f ca="1">+F44/G44-1</f>
        <v>-0.17646507266760436</v>
      </c>
    </row>
    <row r="45" spans="2:8" ht="15.75" customHeight="1">
      <c r="B45" s="139" t="s">
        <v>18</v>
      </c>
      <c r="C45" s="173">
        <f ca="1">SUM(C43:C44)</f>
        <v>2669</v>
      </c>
      <c r="D45" s="173">
        <f ca="1">SUM(D43:D44)</f>
        <v>3070</v>
      </c>
      <c r="E45" s="159">
        <f ca="1">+C45/D45-1</f>
        <v>-0.13061889250814329</v>
      </c>
      <c r="F45" s="173">
        <f>SUM(F43:F44)</f>
        <v>20042</v>
      </c>
      <c r="G45" s="173">
        <f ca="1">SUM(G43:G44)</f>
        <v>21043</v>
      </c>
      <c r="H45" s="159">
        <f ca="1">+F45/G45-1</f>
        <v>-4.7569262937794066E-2</v>
      </c>
    </row>
    <row r="49" spans="2:15">
      <c r="B49" s="4"/>
    </row>
    <row r="52" spans="2:15" ht="31.5" customHeight="1">
      <c r="B52" s="230"/>
      <c r="C52" s="230"/>
      <c r="D52" s="230"/>
      <c r="E52" s="230"/>
      <c r="F52" s="230"/>
      <c r="G52" s="230"/>
      <c r="H52" s="230"/>
      <c r="I52" s="230"/>
      <c r="J52" s="230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B2:O2"/>
    <mergeCell ref="C20:O20"/>
    <mergeCell ref="C24:O24"/>
    <mergeCell ref="B3:O3"/>
    <mergeCell ref="B18:O18"/>
    <mergeCell ref="C5:O5"/>
    <mergeCell ref="C9:O9"/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</mergeCells>
  <phoneticPr fontId="6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7A01-79F2-4122-AADD-301076CB28C8}">
  <sheetPr codeName="Arkusz10">
    <pageSetUpPr fitToPage="1"/>
  </sheetPr>
  <dimension ref="B1:AH46"/>
  <sheetViews>
    <sheetView showGridLines="0" zoomScale="80" zoomScaleNormal="80" workbookViewId="0"/>
  </sheetViews>
  <sheetFormatPr defaultRowHeight="12.75"/>
  <cols>
    <col min="1" max="1" width="2.140625" customWidth="1"/>
    <col min="2" max="2" width="22.140625" customWidth="1"/>
    <col min="3" max="8" width="11.7109375" customWidth="1"/>
    <col min="9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142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6459</v>
      </c>
      <c r="D3" s="194">
        <v>8331</v>
      </c>
      <c r="E3" s="194">
        <v>14817</v>
      </c>
      <c r="F3" s="194">
        <v>16827</v>
      </c>
      <c r="G3" s="194">
        <v>15156</v>
      </c>
      <c r="H3" s="194">
        <v>14694</v>
      </c>
      <c r="I3" s="194">
        <v>15638</v>
      </c>
      <c r="J3" s="194">
        <v>11252</v>
      </c>
      <c r="K3" s="194"/>
      <c r="L3" s="194"/>
      <c r="M3" s="194"/>
      <c r="N3" s="194"/>
      <c r="O3" s="195">
        <v>103174</v>
      </c>
      <c r="P3" s="6">
        <v>0.83734255291520576</v>
      </c>
    </row>
    <row r="4" spans="2:34" ht="15.75" customHeight="1">
      <c r="B4" s="48" t="s">
        <v>21</v>
      </c>
      <c r="C4" s="196">
        <v>1240</v>
      </c>
      <c r="D4" s="196">
        <v>1308</v>
      </c>
      <c r="E4" s="194">
        <v>2418</v>
      </c>
      <c r="F4" s="196">
        <v>3040</v>
      </c>
      <c r="G4" s="196">
        <v>3018</v>
      </c>
      <c r="H4" s="196">
        <v>3066</v>
      </c>
      <c r="I4" s="196">
        <v>3283</v>
      </c>
      <c r="J4" s="196">
        <v>2669</v>
      </c>
      <c r="K4" s="196"/>
      <c r="L4" s="196"/>
      <c r="M4" s="196"/>
      <c r="N4" s="196"/>
      <c r="O4" s="195">
        <v>20042</v>
      </c>
      <c r="P4" s="6">
        <v>0.16265744708479418</v>
      </c>
    </row>
    <row r="5" spans="2:34" ht="15.75" customHeight="1">
      <c r="B5" s="53" t="s">
        <v>143</v>
      </c>
      <c r="C5" s="197">
        <v>7699</v>
      </c>
      <c r="D5" s="197">
        <v>9639</v>
      </c>
      <c r="E5" s="197">
        <v>17235</v>
      </c>
      <c r="F5" s="197">
        <v>19867</v>
      </c>
      <c r="G5" s="197">
        <v>18174</v>
      </c>
      <c r="H5" s="197">
        <v>17760</v>
      </c>
      <c r="I5" s="197">
        <v>18921</v>
      </c>
      <c r="J5" s="197">
        <v>13921</v>
      </c>
      <c r="K5" s="197"/>
      <c r="L5" s="197"/>
      <c r="M5" s="197"/>
      <c r="N5" s="197"/>
      <c r="O5" s="198">
        <v>123216</v>
      </c>
      <c r="P5" s="6">
        <v>1</v>
      </c>
    </row>
    <row r="6" spans="2:34" ht="15.75" customHeight="1">
      <c r="B6" s="57" t="s">
        <v>144</v>
      </c>
      <c r="C6" s="58">
        <v>-0.10403817060398002</v>
      </c>
      <c r="D6" s="58">
        <v>0.2519807767242499</v>
      </c>
      <c r="E6" s="58">
        <v>0.78804855275443519</v>
      </c>
      <c r="F6" s="58">
        <v>0.1527125036263417</v>
      </c>
      <c r="G6" s="58">
        <v>-8.5216690995117528E-2</v>
      </c>
      <c r="H6" s="58">
        <v>-2.2779795311984152E-2</v>
      </c>
      <c r="I6" s="58">
        <v>6.5371621621621578E-2</v>
      </c>
      <c r="J6" s="58">
        <v>-0.26425664605464827</v>
      </c>
      <c r="K6" s="58"/>
      <c r="L6" s="58"/>
      <c r="M6" s="58"/>
      <c r="N6" s="58"/>
      <c r="O6" s="58">
        <v>0</v>
      </c>
    </row>
    <row r="7" spans="2:34" ht="15.75" customHeight="1">
      <c r="B7" s="60" t="s">
        <v>145</v>
      </c>
      <c r="C7" s="61">
        <v>0.1688173675421285</v>
      </c>
      <c r="D7" s="61">
        <v>-6.5445026178010512E-2</v>
      </c>
      <c r="E7" s="61">
        <v>0.14449830666046881</v>
      </c>
      <c r="F7" s="61">
        <v>5.2946788212847151E-2</v>
      </c>
      <c r="G7" s="61">
        <v>5.1127819548872244E-2</v>
      </c>
      <c r="H7" s="61">
        <v>9.2385287243203384E-2</v>
      </c>
      <c r="I7" s="61">
        <v>0.10513404590853348</v>
      </c>
      <c r="J7" s="61">
        <v>-1.5418346417709894E-2</v>
      </c>
      <c r="K7" s="61"/>
      <c r="L7" s="61"/>
      <c r="M7" s="61"/>
      <c r="N7" s="61"/>
      <c r="O7" s="62">
        <v>6.5550520599121365E-2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172</v>
      </c>
      <c r="D9" s="204"/>
      <c r="E9" s="205" t="s">
        <v>5</v>
      </c>
      <c r="F9" s="206" t="s">
        <v>174</v>
      </c>
      <c r="G9" s="206"/>
      <c r="H9" s="205" t="s">
        <v>5</v>
      </c>
      <c r="O9" s="9"/>
    </row>
    <row r="10" spans="2:34" ht="26.25" customHeight="1">
      <c r="B10" s="203"/>
      <c r="C10" s="64">
        <v>2025</v>
      </c>
      <c r="D10" s="64">
        <v>2024</v>
      </c>
      <c r="E10" s="205"/>
      <c r="F10" s="64">
        <v>2025</v>
      </c>
      <c r="G10" s="64">
        <v>2024</v>
      </c>
      <c r="H10" s="205"/>
      <c r="I10" s="2"/>
      <c r="O10" s="9"/>
    </row>
    <row r="11" spans="2:34" ht="19.5" customHeight="1">
      <c r="B11" s="65" t="s">
        <v>20</v>
      </c>
      <c r="C11" s="66">
        <v>11252</v>
      </c>
      <c r="D11" s="66">
        <v>11069</v>
      </c>
      <c r="E11" s="67">
        <v>1.653265877676402E-2</v>
      </c>
      <c r="F11" s="66">
        <v>103174</v>
      </c>
      <c r="G11" s="68">
        <v>94593</v>
      </c>
      <c r="H11" s="67">
        <v>9.0714957766431015E-2</v>
      </c>
      <c r="I11" s="2"/>
      <c r="O11" s="9"/>
    </row>
    <row r="12" spans="2:34" ht="19.5" customHeight="1">
      <c r="B12" s="69" t="s">
        <v>21</v>
      </c>
      <c r="C12" s="70">
        <v>2669</v>
      </c>
      <c r="D12" s="70">
        <v>3070</v>
      </c>
      <c r="E12" s="71">
        <v>-0.13061889250814329</v>
      </c>
      <c r="F12" s="70">
        <v>20042</v>
      </c>
      <c r="G12" s="72">
        <v>21043</v>
      </c>
      <c r="H12" s="71">
        <v>-4.7569262937794066E-2</v>
      </c>
      <c r="O12" s="9"/>
      <c r="R12" s="12"/>
    </row>
    <row r="13" spans="2:34" ht="19.5" customHeight="1">
      <c r="B13" s="73" t="s">
        <v>18</v>
      </c>
      <c r="C13" s="73">
        <v>13921</v>
      </c>
      <c r="D13" s="73">
        <v>14139</v>
      </c>
      <c r="E13" s="74">
        <v>-1.5418346417709894E-2</v>
      </c>
      <c r="F13" s="73">
        <v>123216</v>
      </c>
      <c r="G13" s="73">
        <v>115636</v>
      </c>
      <c r="H13" s="74">
        <v>6.5550520599121365E-2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107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5519</v>
      </c>
      <c r="D44" s="49">
        <v>8701</v>
      </c>
      <c r="E44" s="49">
        <v>12731</v>
      </c>
      <c r="F44" s="49">
        <v>15739</v>
      </c>
      <c r="G44" s="49">
        <v>14119</v>
      </c>
      <c r="H44" s="49">
        <v>13039</v>
      </c>
      <c r="I44" s="49">
        <v>13676</v>
      </c>
      <c r="J44" s="49">
        <v>11069</v>
      </c>
      <c r="K44" s="49">
        <v>9105</v>
      </c>
      <c r="L44" s="49">
        <v>8079</v>
      </c>
      <c r="M44" s="49">
        <v>5701</v>
      </c>
      <c r="N44" s="49">
        <v>7511</v>
      </c>
      <c r="O44" s="50">
        <v>124989</v>
      </c>
    </row>
    <row r="45" spans="2:15">
      <c r="B45" s="48" t="s">
        <v>21</v>
      </c>
      <c r="C45" s="52">
        <v>1068</v>
      </c>
      <c r="D45" s="52">
        <v>1613</v>
      </c>
      <c r="E45" s="49">
        <v>2328</v>
      </c>
      <c r="F45" s="52">
        <v>3129</v>
      </c>
      <c r="G45" s="52">
        <v>3171</v>
      </c>
      <c r="H45" s="52">
        <v>3219</v>
      </c>
      <c r="I45" s="52">
        <v>3445</v>
      </c>
      <c r="J45" s="52">
        <v>3070</v>
      </c>
      <c r="K45" s="52">
        <v>2513</v>
      </c>
      <c r="L45" s="52">
        <v>2000</v>
      </c>
      <c r="M45" s="52">
        <v>1265</v>
      </c>
      <c r="N45" s="52">
        <v>1082</v>
      </c>
      <c r="O45" s="50">
        <v>27903</v>
      </c>
    </row>
    <row r="46" spans="2:15">
      <c r="B46" s="53" t="s">
        <v>108</v>
      </c>
      <c r="C46" s="54">
        <v>6587</v>
      </c>
      <c r="D46" s="54">
        <v>10314</v>
      </c>
      <c r="E46" s="54">
        <v>15059</v>
      </c>
      <c r="F46" s="54">
        <v>18868</v>
      </c>
      <c r="G46" s="54">
        <v>17290</v>
      </c>
      <c r="H46" s="54">
        <v>16258</v>
      </c>
      <c r="I46" s="54">
        <v>17121</v>
      </c>
      <c r="J46" s="54">
        <v>14139</v>
      </c>
      <c r="K46" s="54">
        <v>11618</v>
      </c>
      <c r="L46" s="54">
        <v>10079</v>
      </c>
      <c r="M46" s="54">
        <v>6966</v>
      </c>
      <c r="N46" s="54">
        <v>8593</v>
      </c>
      <c r="O46" s="55">
        <v>152892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 codeName="Arkusz11">
    <pageSetUpPr fitToPage="1"/>
  </sheetPr>
  <dimension ref="B1:AH46"/>
  <sheetViews>
    <sheetView showGridLines="0" zoomScale="80" zoomScaleNormal="80" workbookViewId="0">
      <selection activeCell="C3" sqref="C3:N5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107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5519</v>
      </c>
      <c r="D3" s="194">
        <v>8701</v>
      </c>
      <c r="E3" s="194">
        <v>12731</v>
      </c>
      <c r="F3" s="194">
        <v>15739</v>
      </c>
      <c r="G3" s="194">
        <v>14119</v>
      </c>
      <c r="H3" s="194">
        <v>13039</v>
      </c>
      <c r="I3" s="194">
        <v>13676</v>
      </c>
      <c r="J3" s="194">
        <v>11069</v>
      </c>
      <c r="K3" s="194">
        <v>9105</v>
      </c>
      <c r="L3" s="194">
        <v>8079</v>
      </c>
      <c r="M3" s="194">
        <v>5701</v>
      </c>
      <c r="N3" s="194">
        <v>7511</v>
      </c>
      <c r="O3" s="195">
        <v>124989</v>
      </c>
      <c r="P3" s="6">
        <v>0.8174986264814379</v>
      </c>
    </row>
    <row r="4" spans="2:34" ht="15.75" customHeight="1">
      <c r="B4" s="48" t="s">
        <v>21</v>
      </c>
      <c r="C4" s="196">
        <v>1068</v>
      </c>
      <c r="D4" s="196">
        <v>1613</v>
      </c>
      <c r="E4" s="194">
        <v>2328</v>
      </c>
      <c r="F4" s="196">
        <v>3129</v>
      </c>
      <c r="G4" s="196">
        <v>3171</v>
      </c>
      <c r="H4" s="196">
        <v>3219</v>
      </c>
      <c r="I4" s="196">
        <v>3445</v>
      </c>
      <c r="J4" s="196">
        <v>3070</v>
      </c>
      <c r="K4" s="196">
        <v>2513</v>
      </c>
      <c r="L4" s="196">
        <v>2000</v>
      </c>
      <c r="M4" s="196">
        <v>1265</v>
      </c>
      <c r="N4" s="196">
        <v>1082</v>
      </c>
      <c r="O4" s="195">
        <v>27903</v>
      </c>
      <c r="P4" s="6">
        <v>0.18250137351856213</v>
      </c>
    </row>
    <row r="5" spans="2:34" ht="15.75" customHeight="1">
      <c r="B5" s="53" t="s">
        <v>108</v>
      </c>
      <c r="C5" s="197">
        <v>6587</v>
      </c>
      <c r="D5" s="197">
        <v>10314</v>
      </c>
      <c r="E5" s="197">
        <v>15059</v>
      </c>
      <c r="F5" s="197">
        <v>18868</v>
      </c>
      <c r="G5" s="197">
        <v>17290</v>
      </c>
      <c r="H5" s="197">
        <v>16258</v>
      </c>
      <c r="I5" s="197">
        <v>17121</v>
      </c>
      <c r="J5" s="197">
        <v>14139</v>
      </c>
      <c r="K5" s="197">
        <v>11618</v>
      </c>
      <c r="L5" s="197">
        <v>10079</v>
      </c>
      <c r="M5" s="197">
        <v>6966</v>
      </c>
      <c r="N5" s="197">
        <v>8593</v>
      </c>
      <c r="O5" s="198">
        <v>152892</v>
      </c>
      <c r="P5" s="6">
        <v>1</v>
      </c>
    </row>
    <row r="6" spans="2:34" ht="15.75" customHeight="1">
      <c r="B6" s="57" t="s">
        <v>109</v>
      </c>
      <c r="C6" s="58">
        <v>0.42329299913569574</v>
      </c>
      <c r="D6" s="58">
        <v>0.5658114467891302</v>
      </c>
      <c r="E6" s="58">
        <v>0.46005429513282925</v>
      </c>
      <c r="F6" s="58">
        <v>0.25293844212763128</v>
      </c>
      <c r="G6" s="58">
        <v>-8.3633665465338125E-2</v>
      </c>
      <c r="H6" s="58">
        <v>-5.9687680740312277E-2</v>
      </c>
      <c r="I6" s="58">
        <v>5.3081559847459658E-2</v>
      </c>
      <c r="J6" s="58">
        <v>-0.1741720693884703</v>
      </c>
      <c r="K6" s="58">
        <v>-0.1783011528396633</v>
      </c>
      <c r="L6" s="58">
        <v>-0.1324668617662248</v>
      </c>
      <c r="M6" s="58">
        <v>-0.30886000595297147</v>
      </c>
      <c r="N6" s="58">
        <v>0.23356302038472587</v>
      </c>
      <c r="O6" s="58"/>
    </row>
    <row r="7" spans="2:34" ht="15.75" customHeight="1">
      <c r="B7" s="60" t="s">
        <v>110</v>
      </c>
      <c r="C7" s="61">
        <v>0.17793276108726763</v>
      </c>
      <c r="D7" s="61">
        <v>0.55027807004358942</v>
      </c>
      <c r="E7" s="61">
        <v>0.27499788332910002</v>
      </c>
      <c r="F7" s="61">
        <v>0.43570232841272261</v>
      </c>
      <c r="G7" s="61">
        <v>0.20580235720761553</v>
      </c>
      <c r="H7" s="61">
        <v>0.17999709682101894</v>
      </c>
      <c r="I7" s="61">
        <v>0.35859387398825593</v>
      </c>
      <c r="J7" s="61">
        <v>0.22702421244467597</v>
      </c>
      <c r="K7" s="61">
        <v>0.20231812066645971</v>
      </c>
      <c r="L7" s="61">
        <v>0.24863726461843405</v>
      </c>
      <c r="M7" s="61">
        <v>0.17193808882907136</v>
      </c>
      <c r="N7" s="61">
        <v>0.85674157303370779</v>
      </c>
      <c r="O7" s="62">
        <v>0.29847894213865311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106</v>
      </c>
      <c r="D9" s="204"/>
      <c r="E9" s="205" t="s">
        <v>5</v>
      </c>
      <c r="F9" s="206" t="s">
        <v>175</v>
      </c>
      <c r="G9" s="206"/>
      <c r="H9" s="205" t="s">
        <v>5</v>
      </c>
      <c r="O9" s="9"/>
    </row>
    <row r="10" spans="2:34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34" ht="19.5" customHeight="1">
      <c r="B11" s="65" t="s">
        <v>20</v>
      </c>
      <c r="C11" s="66">
        <v>7511</v>
      </c>
      <c r="D11" s="66">
        <v>3886</v>
      </c>
      <c r="E11" s="67">
        <v>0.93283582089552231</v>
      </c>
      <c r="F11" s="66">
        <v>124989</v>
      </c>
      <c r="G11" s="68">
        <v>94169</v>
      </c>
      <c r="H11" s="67">
        <v>0.32728392570803555</v>
      </c>
      <c r="I11" s="2"/>
      <c r="O11" s="9"/>
    </row>
    <row r="12" spans="2:34" ht="19.5" customHeight="1">
      <c r="B12" s="69" t="s">
        <v>21</v>
      </c>
      <c r="C12" s="70">
        <v>1082</v>
      </c>
      <c r="D12" s="70">
        <v>742</v>
      </c>
      <c r="E12" s="71">
        <v>0.4582210242587601</v>
      </c>
      <c r="F12" s="70">
        <v>27903</v>
      </c>
      <c r="G12" s="72">
        <v>23578</v>
      </c>
      <c r="H12" s="71">
        <v>0.1834337093901095</v>
      </c>
      <c r="O12" s="9"/>
      <c r="R12" s="12"/>
    </row>
    <row r="13" spans="2:34" ht="19.5" customHeight="1">
      <c r="B13" s="73" t="s">
        <v>18</v>
      </c>
      <c r="C13" s="73">
        <v>8593</v>
      </c>
      <c r="D13" s="73">
        <v>4628</v>
      </c>
      <c r="E13" s="74">
        <v>0.85674157303370779</v>
      </c>
      <c r="F13" s="73">
        <v>152892</v>
      </c>
      <c r="G13" s="73">
        <v>117747</v>
      </c>
      <c r="H13" s="74">
        <v>0.29847894213865311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93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4472</v>
      </c>
      <c r="D44" s="49">
        <v>5377</v>
      </c>
      <c r="E44" s="49">
        <v>9748</v>
      </c>
      <c r="F44" s="49">
        <v>10812</v>
      </c>
      <c r="G44" s="49">
        <v>11585</v>
      </c>
      <c r="H44" s="49">
        <v>11005</v>
      </c>
      <c r="I44" s="49">
        <v>9962</v>
      </c>
      <c r="J44" s="49">
        <v>8830</v>
      </c>
      <c r="K44" s="49">
        <v>7338</v>
      </c>
      <c r="L44" s="49">
        <v>6340</v>
      </c>
      <c r="M44" s="49">
        <v>4814</v>
      </c>
      <c r="N44" s="49">
        <v>3886</v>
      </c>
      <c r="O44" s="50">
        <v>94169</v>
      </c>
    </row>
    <row r="45" spans="2:15">
      <c r="B45" s="48" t="s">
        <v>21</v>
      </c>
      <c r="C45" s="52">
        <v>1120</v>
      </c>
      <c r="D45" s="52">
        <v>1276</v>
      </c>
      <c r="E45" s="49">
        <v>2063</v>
      </c>
      <c r="F45" s="52">
        <v>2330</v>
      </c>
      <c r="G45" s="52">
        <v>2754</v>
      </c>
      <c r="H45" s="52">
        <v>2773</v>
      </c>
      <c r="I45" s="52">
        <v>2640</v>
      </c>
      <c r="J45" s="52">
        <v>2693</v>
      </c>
      <c r="K45" s="52">
        <v>2325</v>
      </c>
      <c r="L45" s="52">
        <v>1732</v>
      </c>
      <c r="M45" s="52">
        <v>1130</v>
      </c>
      <c r="N45" s="52">
        <v>742</v>
      </c>
      <c r="O45" s="50">
        <v>23578</v>
      </c>
    </row>
    <row r="46" spans="2:15">
      <c r="B46" s="53" t="s">
        <v>90</v>
      </c>
      <c r="C46" s="54">
        <v>5592</v>
      </c>
      <c r="D46" s="54">
        <v>6653</v>
      </c>
      <c r="E46" s="54">
        <v>11811</v>
      </c>
      <c r="F46" s="54">
        <v>13142</v>
      </c>
      <c r="G46" s="54">
        <v>14339</v>
      </c>
      <c r="H46" s="54">
        <v>13778</v>
      </c>
      <c r="I46" s="54">
        <v>12602</v>
      </c>
      <c r="J46" s="54">
        <v>11523</v>
      </c>
      <c r="K46" s="54">
        <v>9663</v>
      </c>
      <c r="L46" s="54">
        <v>8072</v>
      </c>
      <c r="M46" s="54">
        <v>5944</v>
      </c>
      <c r="N46" s="54">
        <v>4628</v>
      </c>
      <c r="O46" s="5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93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90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91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92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106</v>
      </c>
      <c r="D9" s="204"/>
      <c r="E9" s="205" t="s">
        <v>5</v>
      </c>
      <c r="F9" s="206" t="s">
        <v>175</v>
      </c>
      <c r="G9" s="206"/>
      <c r="H9" s="205" t="s">
        <v>5</v>
      </c>
      <c r="O9" s="9"/>
    </row>
    <row r="10" spans="2:34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103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85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F14D-F59E-486A-9B72-453DC8D8BD7F}">
  <sheetPr codeName="Arkusz12">
    <pageSetUpPr fitToPage="1"/>
  </sheetPr>
  <dimension ref="B1:R46"/>
  <sheetViews>
    <sheetView showGridLines="0" zoomScale="70" zoomScaleNormal="70" workbookViewId="0">
      <selection activeCell="X56" sqref="X56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146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1250</v>
      </c>
      <c r="D3" s="194">
        <v>2206</v>
      </c>
      <c r="E3" s="194">
        <v>4859</v>
      </c>
      <c r="F3" s="194">
        <v>5457</v>
      </c>
      <c r="G3" s="194">
        <v>5311</v>
      </c>
      <c r="H3" s="194">
        <v>5002</v>
      </c>
      <c r="I3" s="194">
        <v>5333</v>
      </c>
      <c r="J3" s="194">
        <v>3807</v>
      </c>
      <c r="K3" s="194"/>
      <c r="L3" s="194"/>
      <c r="M3" s="194"/>
      <c r="N3" s="194"/>
      <c r="O3" s="195">
        <v>33225</v>
      </c>
      <c r="P3" s="6">
        <v>0.74689776099271643</v>
      </c>
    </row>
    <row r="4" spans="2:18" ht="15.75" customHeight="1">
      <c r="B4" s="48" t="s">
        <v>21</v>
      </c>
      <c r="C4" s="196">
        <v>553</v>
      </c>
      <c r="D4" s="196">
        <v>586</v>
      </c>
      <c r="E4" s="194">
        <v>1274</v>
      </c>
      <c r="F4" s="196">
        <v>1725</v>
      </c>
      <c r="G4" s="196">
        <v>1783</v>
      </c>
      <c r="H4" s="196">
        <v>1862</v>
      </c>
      <c r="I4" s="196">
        <v>1931</v>
      </c>
      <c r="J4" s="196">
        <v>1545</v>
      </c>
      <c r="K4" s="196"/>
      <c r="L4" s="196"/>
      <c r="M4" s="196"/>
      <c r="N4" s="196"/>
      <c r="O4" s="195">
        <v>11259</v>
      </c>
      <c r="P4" s="6">
        <v>0.25310223900728351</v>
      </c>
    </row>
    <row r="5" spans="2:18" ht="15.75" customHeight="1">
      <c r="B5" s="53" t="s">
        <v>143</v>
      </c>
      <c r="C5" s="197">
        <v>1803</v>
      </c>
      <c r="D5" s="197">
        <v>2792</v>
      </c>
      <c r="E5" s="197">
        <v>6133</v>
      </c>
      <c r="F5" s="197">
        <v>7182</v>
      </c>
      <c r="G5" s="197">
        <v>7094</v>
      </c>
      <c r="H5" s="197">
        <v>6864</v>
      </c>
      <c r="I5" s="197">
        <v>7264</v>
      </c>
      <c r="J5" s="197">
        <v>5352</v>
      </c>
      <c r="K5" s="197"/>
      <c r="L5" s="197"/>
      <c r="M5" s="197"/>
      <c r="N5" s="197"/>
      <c r="O5" s="198">
        <v>44484</v>
      </c>
      <c r="P5" s="6">
        <v>1</v>
      </c>
    </row>
    <row r="6" spans="2:18" ht="15.75" customHeight="1">
      <c r="B6" s="57" t="s">
        <v>144</v>
      </c>
      <c r="C6" s="58">
        <v>-0.54400606980273136</v>
      </c>
      <c r="D6" s="58">
        <v>0.54853022739877977</v>
      </c>
      <c r="E6" s="58">
        <v>1.1966332378223496</v>
      </c>
      <c r="F6" s="58">
        <v>0.17104190445132894</v>
      </c>
      <c r="G6" s="58">
        <v>-1.2252854358117515E-2</v>
      </c>
      <c r="H6" s="58">
        <v>-3.2421764871722547E-2</v>
      </c>
      <c r="I6" s="58">
        <v>5.8275058275058189E-2</v>
      </c>
      <c r="J6" s="58">
        <v>-0.263215859030837</v>
      </c>
      <c r="K6" s="58"/>
      <c r="L6" s="58"/>
      <c r="M6" s="58"/>
      <c r="N6" s="58"/>
      <c r="O6" s="59"/>
    </row>
    <row r="7" spans="2:18" ht="15.75" customHeight="1">
      <c r="B7" s="60" t="s">
        <v>145</v>
      </c>
      <c r="C7" s="61">
        <v>1.5202702702702631E-2</v>
      </c>
      <c r="D7" s="61">
        <v>-0.12503917267314324</v>
      </c>
      <c r="E7" s="61">
        <v>0.1359511020559363</v>
      </c>
      <c r="F7" s="61">
        <v>5.3542614053102566E-2</v>
      </c>
      <c r="G7" s="61">
        <v>0.16352304412005902</v>
      </c>
      <c r="H7" s="61">
        <v>0.16655336505778373</v>
      </c>
      <c r="I7" s="61">
        <v>0.17388493859082099</v>
      </c>
      <c r="J7" s="61">
        <v>2.7058146229130609E-2</v>
      </c>
      <c r="K7" s="61"/>
      <c r="L7" s="61"/>
      <c r="M7" s="61"/>
      <c r="N7" s="61"/>
      <c r="O7" s="62">
        <v>9.6664447895865591E-2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172</v>
      </c>
      <c r="D9" s="204"/>
      <c r="E9" s="205" t="s">
        <v>5</v>
      </c>
      <c r="F9" s="206" t="s">
        <v>174</v>
      </c>
      <c r="G9" s="206"/>
      <c r="H9" s="205" t="s">
        <v>5</v>
      </c>
      <c r="O9" s="9"/>
    </row>
    <row r="10" spans="2:18" ht="26.25" customHeight="1">
      <c r="B10" s="203"/>
      <c r="C10" s="64">
        <v>2025</v>
      </c>
      <c r="D10" s="64">
        <v>2024</v>
      </c>
      <c r="E10" s="205"/>
      <c r="F10" s="64">
        <v>2025</v>
      </c>
      <c r="G10" s="64">
        <v>2024</v>
      </c>
      <c r="H10" s="205"/>
      <c r="I10" s="2"/>
      <c r="O10" s="9"/>
    </row>
    <row r="11" spans="2:18" ht="18" customHeight="1">
      <c r="B11" s="65" t="s">
        <v>20</v>
      </c>
      <c r="C11" s="66">
        <v>3807</v>
      </c>
      <c r="D11" s="66">
        <v>3618</v>
      </c>
      <c r="E11" s="67">
        <v>5.2238805970149294E-2</v>
      </c>
      <c r="F11" s="66">
        <v>33225</v>
      </c>
      <c r="G11" s="68">
        <v>30185</v>
      </c>
      <c r="H11" s="67">
        <v>0.10071227430843144</v>
      </c>
      <c r="I11" s="2"/>
      <c r="O11" s="9"/>
    </row>
    <row r="12" spans="2:18" ht="18" customHeight="1">
      <c r="B12" s="69" t="s">
        <v>21</v>
      </c>
      <c r="C12" s="70">
        <v>1545</v>
      </c>
      <c r="D12" s="70">
        <v>1593</v>
      </c>
      <c r="E12" s="71">
        <v>-3.0131826741996215E-2</v>
      </c>
      <c r="F12" s="70">
        <v>11259</v>
      </c>
      <c r="G12" s="72">
        <v>10378</v>
      </c>
      <c r="H12" s="71">
        <v>8.4891115821930985E-2</v>
      </c>
      <c r="O12" s="9"/>
      <c r="R12" s="12"/>
    </row>
    <row r="13" spans="2:18" ht="18" customHeight="1">
      <c r="B13" s="73" t="s">
        <v>18</v>
      </c>
      <c r="C13" s="73">
        <v>5352</v>
      </c>
      <c r="D13" s="73">
        <v>5211</v>
      </c>
      <c r="E13" s="74">
        <v>2.7058146229130609E-2</v>
      </c>
      <c r="F13" s="73">
        <v>44484</v>
      </c>
      <c r="G13" s="73">
        <v>40563</v>
      </c>
      <c r="H13" s="74">
        <v>9.6664447895865591E-2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111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1395</v>
      </c>
      <c r="D44" s="49">
        <v>2531</v>
      </c>
      <c r="E44" s="49">
        <v>4265</v>
      </c>
      <c r="F44" s="49">
        <v>5272</v>
      </c>
      <c r="G44" s="49">
        <v>4488</v>
      </c>
      <c r="H44" s="49">
        <v>4236</v>
      </c>
      <c r="I44" s="49">
        <v>4380</v>
      </c>
      <c r="J44" s="49">
        <v>3618</v>
      </c>
      <c r="K44" s="49">
        <v>2632</v>
      </c>
      <c r="L44" s="49">
        <v>2097</v>
      </c>
      <c r="M44" s="49">
        <v>1482</v>
      </c>
      <c r="N44" s="49">
        <v>3413</v>
      </c>
      <c r="O44" s="50">
        <v>39809</v>
      </c>
    </row>
    <row r="45" spans="2:15">
      <c r="B45" s="48" t="s">
        <v>21</v>
      </c>
      <c r="C45" s="52">
        <v>381</v>
      </c>
      <c r="D45" s="52">
        <v>660</v>
      </c>
      <c r="E45" s="49">
        <v>1134</v>
      </c>
      <c r="F45" s="52">
        <v>1545</v>
      </c>
      <c r="G45" s="52">
        <v>1609</v>
      </c>
      <c r="H45" s="52">
        <v>1648</v>
      </c>
      <c r="I45" s="52">
        <v>1808</v>
      </c>
      <c r="J45" s="52">
        <v>1593</v>
      </c>
      <c r="K45" s="52">
        <v>1244</v>
      </c>
      <c r="L45" s="52">
        <v>1010</v>
      </c>
      <c r="M45" s="52">
        <v>569</v>
      </c>
      <c r="N45" s="52">
        <v>541</v>
      </c>
      <c r="O45" s="50">
        <v>13742</v>
      </c>
    </row>
    <row r="46" spans="2:15">
      <c r="B46" s="53" t="s">
        <v>108</v>
      </c>
      <c r="C46" s="54">
        <v>1776</v>
      </c>
      <c r="D46" s="54">
        <v>3191</v>
      </c>
      <c r="E46" s="54">
        <v>5399</v>
      </c>
      <c r="F46" s="54">
        <v>6817</v>
      </c>
      <c r="G46" s="54">
        <v>6097</v>
      </c>
      <c r="H46" s="54">
        <v>5884</v>
      </c>
      <c r="I46" s="54">
        <v>6188</v>
      </c>
      <c r="J46" s="54">
        <v>5211</v>
      </c>
      <c r="K46" s="54">
        <v>3876</v>
      </c>
      <c r="L46" s="54">
        <v>3107</v>
      </c>
      <c r="M46" s="54">
        <v>2051</v>
      </c>
      <c r="N46" s="54">
        <v>3954</v>
      </c>
      <c r="O46" s="55">
        <v>53551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 codeName="Arkusz13">
    <pageSetUpPr fitToPage="1"/>
  </sheetPr>
  <dimension ref="B1:R46"/>
  <sheetViews>
    <sheetView showGridLines="0" topLeftCell="H1" zoomScale="80" zoomScaleNormal="80" workbookViewId="0">
      <selection activeCell="C11" sqref="C1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111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1395</v>
      </c>
      <c r="D3" s="194">
        <v>2531</v>
      </c>
      <c r="E3" s="194">
        <v>4265</v>
      </c>
      <c r="F3" s="194">
        <v>5272</v>
      </c>
      <c r="G3" s="194">
        <v>4488</v>
      </c>
      <c r="H3" s="194">
        <v>4236</v>
      </c>
      <c r="I3" s="194">
        <v>4380</v>
      </c>
      <c r="J3" s="194">
        <v>3618</v>
      </c>
      <c r="K3" s="194">
        <v>2632</v>
      </c>
      <c r="L3" s="194">
        <v>2097</v>
      </c>
      <c r="M3" s="194">
        <v>1482</v>
      </c>
      <c r="N3" s="194">
        <v>3413</v>
      </c>
      <c r="O3" s="195">
        <v>39809</v>
      </c>
      <c r="P3" s="6">
        <v>0.74338481074116258</v>
      </c>
    </row>
    <row r="4" spans="2:18" ht="15.75" customHeight="1">
      <c r="B4" s="48" t="s">
        <v>21</v>
      </c>
      <c r="C4" s="196">
        <v>381</v>
      </c>
      <c r="D4" s="196">
        <v>660</v>
      </c>
      <c r="E4" s="194">
        <v>1134</v>
      </c>
      <c r="F4" s="196">
        <v>1545</v>
      </c>
      <c r="G4" s="196">
        <v>1609</v>
      </c>
      <c r="H4" s="196">
        <v>1648</v>
      </c>
      <c r="I4" s="196">
        <v>1808</v>
      </c>
      <c r="J4" s="196">
        <v>1593</v>
      </c>
      <c r="K4" s="196">
        <v>1244</v>
      </c>
      <c r="L4" s="196">
        <v>1010</v>
      </c>
      <c r="M4" s="196">
        <v>569</v>
      </c>
      <c r="N4" s="196">
        <v>541</v>
      </c>
      <c r="O4" s="195">
        <v>13742</v>
      </c>
      <c r="P4" s="6">
        <v>0.25661518925883736</v>
      </c>
    </row>
    <row r="5" spans="2:18" ht="15.75" customHeight="1">
      <c r="B5" s="53" t="s">
        <v>108</v>
      </c>
      <c r="C5" s="197">
        <v>1776</v>
      </c>
      <c r="D5" s="197">
        <v>3191</v>
      </c>
      <c r="E5" s="197">
        <v>5399</v>
      </c>
      <c r="F5" s="197">
        <v>6817</v>
      </c>
      <c r="G5" s="197">
        <v>6097</v>
      </c>
      <c r="H5" s="197">
        <v>5884</v>
      </c>
      <c r="I5" s="197">
        <v>6188</v>
      </c>
      <c r="J5" s="197">
        <v>5211</v>
      </c>
      <c r="K5" s="197">
        <v>3876</v>
      </c>
      <c r="L5" s="197">
        <v>3107</v>
      </c>
      <c r="M5" s="197">
        <v>2051</v>
      </c>
      <c r="N5" s="197">
        <v>3954</v>
      </c>
      <c r="O5" s="198">
        <v>53551</v>
      </c>
      <c r="P5" s="6">
        <v>1</v>
      </c>
    </row>
    <row r="6" spans="2:18" ht="15.75" customHeight="1">
      <c r="B6" s="57" t="s">
        <v>109</v>
      </c>
      <c r="C6" s="58">
        <v>0.43805668016194321</v>
      </c>
      <c r="D6" s="58">
        <v>0.79673423423423428</v>
      </c>
      <c r="E6" s="58">
        <v>0.69194609840175492</v>
      </c>
      <c r="F6" s="58">
        <v>0.26264122985738103</v>
      </c>
      <c r="G6" s="58">
        <v>-0.10561830717324339</v>
      </c>
      <c r="H6" s="58">
        <v>-3.4935214039691687E-2</v>
      </c>
      <c r="I6" s="58">
        <v>5.16655336505778E-2</v>
      </c>
      <c r="J6" s="58">
        <v>-0.15788623141564317</v>
      </c>
      <c r="K6" s="58">
        <v>-0.25618883131836501</v>
      </c>
      <c r="L6" s="58">
        <v>-0.19840041279669762</v>
      </c>
      <c r="M6" s="58">
        <v>-0.33987769552623104</v>
      </c>
      <c r="N6" s="58">
        <v>0.92784007801072654</v>
      </c>
      <c r="O6" s="59"/>
    </row>
    <row r="7" spans="2:18" ht="15.75" customHeight="1">
      <c r="B7" s="60" t="s">
        <v>110</v>
      </c>
      <c r="C7" s="61">
        <v>0.13409961685823757</v>
      </c>
      <c r="D7" s="61">
        <v>0.57580246913580257</v>
      </c>
      <c r="E7" s="61">
        <v>0.33440434997528423</v>
      </c>
      <c r="F7" s="61">
        <v>0.45289855072463769</v>
      </c>
      <c r="G7" s="61">
        <v>0.24149867644064349</v>
      </c>
      <c r="H7" s="61">
        <v>0.22557800458237875</v>
      </c>
      <c r="I7" s="61">
        <v>0.46704599336178276</v>
      </c>
      <c r="J7" s="61">
        <v>0.36735764891104705</v>
      </c>
      <c r="K7" s="61">
        <v>0.19888648314259205</v>
      </c>
      <c r="L7" s="61">
        <v>0.25738567381626876</v>
      </c>
      <c r="M7" s="61">
        <v>0.27549751243781095</v>
      </c>
      <c r="N7" s="61">
        <v>2.2016194331983807</v>
      </c>
      <c r="O7" s="62">
        <v>0.38672087422637702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106</v>
      </c>
      <c r="D9" s="204"/>
      <c r="E9" s="205" t="s">
        <v>5</v>
      </c>
      <c r="F9" s="206" t="s">
        <v>175</v>
      </c>
      <c r="G9" s="206"/>
      <c r="H9" s="205" t="s">
        <v>5</v>
      </c>
      <c r="O9" s="9"/>
    </row>
    <row r="10" spans="2:18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18" ht="18" customHeight="1">
      <c r="B11" s="65" t="s">
        <v>20</v>
      </c>
      <c r="C11" s="66">
        <v>3413</v>
      </c>
      <c r="D11" s="66">
        <v>953</v>
      </c>
      <c r="E11" s="67">
        <v>2.5813221406086044</v>
      </c>
      <c r="F11" s="66">
        <v>39809</v>
      </c>
      <c r="G11" s="68">
        <v>27756</v>
      </c>
      <c r="H11" s="67">
        <v>0.43424845078541585</v>
      </c>
      <c r="I11" s="2"/>
      <c r="O11" s="9"/>
    </row>
    <row r="12" spans="2:18" ht="18" customHeight="1">
      <c r="B12" s="69" t="s">
        <v>21</v>
      </c>
      <c r="C12" s="70">
        <v>541</v>
      </c>
      <c r="D12" s="70">
        <v>282</v>
      </c>
      <c r="E12" s="71">
        <v>0.91843971631205679</v>
      </c>
      <c r="F12" s="70">
        <v>13742</v>
      </c>
      <c r="G12" s="72">
        <v>10861</v>
      </c>
      <c r="H12" s="71">
        <v>0.26526102568824239</v>
      </c>
      <c r="O12" s="9"/>
      <c r="R12" s="12"/>
    </row>
    <row r="13" spans="2:18" ht="18" customHeight="1">
      <c r="B13" s="73" t="s">
        <v>18</v>
      </c>
      <c r="C13" s="73">
        <v>3954</v>
      </c>
      <c r="D13" s="73">
        <v>1235</v>
      </c>
      <c r="E13" s="74">
        <v>2.2016194331983807</v>
      </c>
      <c r="F13" s="73">
        <v>53551</v>
      </c>
      <c r="G13" s="73">
        <v>38617</v>
      </c>
      <c r="H13" s="74">
        <v>0.38672087422637702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94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49">
        <v>2080</v>
      </c>
      <c r="L44" s="49">
        <v>1658</v>
      </c>
      <c r="M44" s="49">
        <v>1126</v>
      </c>
      <c r="N44" s="49">
        <v>953</v>
      </c>
      <c r="O44" s="50">
        <v>27756</v>
      </c>
    </row>
    <row r="45" spans="2:15">
      <c r="B45" s="48" t="s">
        <v>21</v>
      </c>
      <c r="C45" s="52">
        <v>440</v>
      </c>
      <c r="D45" s="52">
        <v>501</v>
      </c>
      <c r="E45" s="49">
        <v>912</v>
      </c>
      <c r="F45" s="52">
        <v>1115</v>
      </c>
      <c r="G45" s="52">
        <v>1291</v>
      </c>
      <c r="H45" s="52">
        <v>1359</v>
      </c>
      <c r="I45" s="52">
        <v>1269</v>
      </c>
      <c r="J45" s="52">
        <v>1244</v>
      </c>
      <c r="K45" s="52">
        <v>1153</v>
      </c>
      <c r="L45" s="52">
        <v>813</v>
      </c>
      <c r="M45" s="52">
        <v>482</v>
      </c>
      <c r="N45" s="52">
        <v>282</v>
      </c>
      <c r="O45" s="50">
        <v>10861</v>
      </c>
    </row>
    <row r="46" spans="2:15">
      <c r="B46" s="53" t="s">
        <v>90</v>
      </c>
      <c r="C46" s="54">
        <v>1566</v>
      </c>
      <c r="D46" s="54">
        <v>2025</v>
      </c>
      <c r="E46" s="54">
        <v>4046</v>
      </c>
      <c r="F46" s="54">
        <v>4692</v>
      </c>
      <c r="G46" s="54">
        <v>4911</v>
      </c>
      <c r="H46" s="54">
        <v>4801</v>
      </c>
      <c r="I46" s="54">
        <v>4218</v>
      </c>
      <c r="J46" s="54">
        <v>3811</v>
      </c>
      <c r="K46" s="54">
        <v>3233</v>
      </c>
      <c r="L46" s="54">
        <v>2471</v>
      </c>
      <c r="M46" s="54">
        <v>1608</v>
      </c>
      <c r="N46" s="54">
        <v>1235</v>
      </c>
      <c r="O46" s="5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94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90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91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92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106</v>
      </c>
      <c r="D9" s="204"/>
      <c r="E9" s="205" t="s">
        <v>5</v>
      </c>
      <c r="F9" s="206" t="s">
        <v>175</v>
      </c>
      <c r="G9" s="206"/>
      <c r="H9" s="205" t="s">
        <v>5</v>
      </c>
      <c r="O9" s="9"/>
    </row>
    <row r="10" spans="2:18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100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85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CD28-0504-499E-B14B-9DB50F8B7480}">
  <sheetPr codeName="Arkusz14">
    <pageSetUpPr fitToPage="1"/>
  </sheetPr>
  <dimension ref="B2:S53"/>
  <sheetViews>
    <sheetView showGridLines="0" zoomScale="80" zoomScaleNormal="8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162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3">
        <v>2024</v>
      </c>
      <c r="C10" s="188">
        <v>1395</v>
      </c>
      <c r="D10" s="188">
        <v>2531</v>
      </c>
      <c r="E10" s="188">
        <v>4265</v>
      </c>
      <c r="F10" s="188">
        <v>5272</v>
      </c>
      <c r="G10" s="188">
        <v>4488</v>
      </c>
      <c r="H10" s="188">
        <v>4236</v>
      </c>
      <c r="I10" s="188">
        <v>4380</v>
      </c>
      <c r="J10" s="188">
        <v>3618</v>
      </c>
      <c r="K10" s="188">
        <v>2632</v>
      </c>
      <c r="L10" s="188">
        <v>2097</v>
      </c>
      <c r="M10" s="188">
        <v>1482</v>
      </c>
      <c r="N10" s="188">
        <v>3413</v>
      </c>
      <c r="O10" s="189">
        <v>39809</v>
      </c>
      <c r="P10" s="2"/>
      <c r="S10" s="12"/>
    </row>
    <row r="11" spans="2:19">
      <c r="B11" s="85">
        <v>2025</v>
      </c>
      <c r="C11" s="192">
        <v>1250</v>
      </c>
      <c r="D11" s="192">
        <v>2206</v>
      </c>
      <c r="E11" s="192">
        <v>4859</v>
      </c>
      <c r="F11" s="192">
        <v>5457</v>
      </c>
      <c r="G11" s="192">
        <v>5311</v>
      </c>
      <c r="H11" s="192">
        <v>5002</v>
      </c>
      <c r="I11" s="192">
        <v>5333</v>
      </c>
      <c r="J11" s="192">
        <v>3807</v>
      </c>
      <c r="K11" s="192"/>
      <c r="L11" s="192"/>
      <c r="M11" s="192"/>
      <c r="N11" s="192"/>
      <c r="O11" s="193">
        <v>33225</v>
      </c>
      <c r="P11" s="2"/>
      <c r="S11" s="12"/>
    </row>
    <row r="12" spans="2:19">
      <c r="B12" s="83" t="s">
        <v>147</v>
      </c>
      <c r="C12" s="87">
        <v>-0.10394265232974909</v>
      </c>
      <c r="D12" s="87">
        <v>-0.12840774397471355</v>
      </c>
      <c r="E12" s="87">
        <v>0.13927315357561554</v>
      </c>
      <c r="F12" s="87">
        <v>3.5091047040971102E-2</v>
      </c>
      <c r="G12" s="87">
        <v>0.18337789661319071</v>
      </c>
      <c r="H12" s="87">
        <v>0.18083097261567516</v>
      </c>
      <c r="I12" s="87">
        <v>0.21757990867579902</v>
      </c>
      <c r="J12" s="87">
        <v>5.2238805970149294E-2</v>
      </c>
      <c r="K12" s="87"/>
      <c r="L12" s="87"/>
      <c r="M12" s="87"/>
      <c r="N12" s="87"/>
      <c r="O12" s="87">
        <v>0.10071227430843144</v>
      </c>
    </row>
    <row r="13" spans="2:19">
      <c r="C13" s="17"/>
      <c r="D13" s="17"/>
      <c r="E13" s="17"/>
      <c r="F13" s="17"/>
      <c r="G13" s="17"/>
      <c r="H13" s="17"/>
      <c r="I13" s="17"/>
      <c r="J13" s="88"/>
      <c r="K13" s="88"/>
      <c r="L13" s="88"/>
      <c r="M13" s="88"/>
      <c r="N13" s="88"/>
      <c r="O13" s="17"/>
    </row>
    <row r="14" spans="2:19" ht="24" customHeight="1">
      <c r="B14" s="209" t="s">
        <v>19</v>
      </c>
      <c r="C14" s="210" t="s">
        <v>172</v>
      </c>
      <c r="D14" s="210"/>
      <c r="E14" s="211" t="s">
        <v>5</v>
      </c>
      <c r="F14" s="212" t="s">
        <v>174</v>
      </c>
      <c r="G14" s="210"/>
      <c r="H14" s="211" t="s">
        <v>5</v>
      </c>
      <c r="I14" s="17"/>
      <c r="J14" s="88"/>
      <c r="K14" s="88"/>
      <c r="L14" s="88"/>
      <c r="M14" s="88"/>
      <c r="N14" s="88"/>
      <c r="O14" s="17"/>
    </row>
    <row r="15" spans="2:19" ht="21" customHeight="1">
      <c r="B15" s="209"/>
      <c r="C15" s="89">
        <v>2025</v>
      </c>
      <c r="D15" s="89">
        <v>2024</v>
      </c>
      <c r="E15" s="211"/>
      <c r="F15" s="89">
        <v>2025</v>
      </c>
      <c r="G15" s="89">
        <v>2024</v>
      </c>
      <c r="H15" s="211"/>
      <c r="I15" s="17"/>
      <c r="J15" s="88"/>
      <c r="K15" s="88"/>
      <c r="L15" s="88"/>
      <c r="M15" s="88"/>
      <c r="N15" s="88"/>
      <c r="O15" s="17"/>
    </row>
    <row r="16" spans="2:19" ht="19.5" customHeight="1">
      <c r="B16" s="90" t="s">
        <v>23</v>
      </c>
      <c r="C16" s="91">
        <v>3807</v>
      </c>
      <c r="D16" s="91">
        <v>3618</v>
      </c>
      <c r="E16" s="92">
        <v>5.2238805970149294E-2</v>
      </c>
      <c r="F16" s="91">
        <v>33225</v>
      </c>
      <c r="G16" s="90">
        <v>30185</v>
      </c>
      <c r="H16" s="92">
        <v>0.10071227430843144</v>
      </c>
      <c r="I16" s="17"/>
      <c r="J16" s="88"/>
      <c r="K16" s="88"/>
      <c r="L16" s="88"/>
      <c r="M16" s="88"/>
      <c r="N16" s="88"/>
      <c r="O16" s="17"/>
    </row>
    <row r="17" spans="2:15">
      <c r="B17" s="93"/>
      <c r="C17" s="94"/>
      <c r="D17" s="93"/>
      <c r="E17" s="95"/>
      <c r="F17" s="17"/>
      <c r="G17" s="17"/>
      <c r="H17" s="17"/>
      <c r="I17" s="17"/>
      <c r="J17" s="88"/>
      <c r="K17" s="88"/>
      <c r="L17" s="88"/>
      <c r="M17" s="88"/>
      <c r="N17" s="88"/>
      <c r="O17" s="17"/>
    </row>
    <row r="42" spans="2:15">
      <c r="B42" s="4" t="s">
        <v>81</v>
      </c>
    </row>
    <row r="43" spans="2:15">
      <c r="B43" s="4"/>
    </row>
    <row r="46" spans="2:15" hidden="1"/>
    <row r="47" spans="2:15" hidden="1">
      <c r="B47" t="s">
        <v>27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29</v>
      </c>
      <c r="C49" s="14">
        <v>316</v>
      </c>
      <c r="D49" s="15">
        <v>531</v>
      </c>
      <c r="E49" s="15">
        <v>826</v>
      </c>
      <c r="F49" s="15">
        <v>728</v>
      </c>
      <c r="G49" s="15">
        <v>677</v>
      </c>
      <c r="H49" s="15">
        <v>632</v>
      </c>
      <c r="I49" s="15">
        <v>583</v>
      </c>
      <c r="J49" s="15">
        <v>390</v>
      </c>
      <c r="K49">
        <v>402</v>
      </c>
      <c r="L49">
        <v>205</v>
      </c>
      <c r="M49">
        <v>225</v>
      </c>
      <c r="N49">
        <v>241</v>
      </c>
      <c r="O49">
        <v>5756</v>
      </c>
      <c r="P49">
        <v>2401</v>
      </c>
    </row>
    <row r="50" spans="2:16" hidden="1">
      <c r="C50" s="6">
        <v>0.77073170731707319</v>
      </c>
      <c r="D50" s="6">
        <v>0.58609271523178808</v>
      </c>
      <c r="E50" s="6">
        <v>0.37156995051731895</v>
      </c>
      <c r="F50" s="6">
        <v>0.25242718446601942</v>
      </c>
      <c r="G50" s="6">
        <v>0.22848464394195073</v>
      </c>
      <c r="H50" s="6">
        <v>0.22191011235955055</v>
      </c>
      <c r="I50" s="6">
        <v>0.24061081304168386</v>
      </c>
      <c r="J50" s="6">
        <v>0.20591341077085534</v>
      </c>
      <c r="K50" s="6">
        <v>0.27515400410677621</v>
      </c>
      <c r="L50" s="6">
        <v>0.17284991568296795</v>
      </c>
      <c r="M50" s="6">
        <v>0.21008403361344538</v>
      </c>
      <c r="N50" s="6">
        <v>0.18396946564885497</v>
      </c>
      <c r="O50" s="6">
        <v>0.26385514554205819</v>
      </c>
      <c r="P50" s="2" t="e">
        <v>#DIV/0!</v>
      </c>
    </row>
    <row r="51" spans="2:16" hidden="1">
      <c r="B51" t="s">
        <v>29</v>
      </c>
      <c r="C51" s="14">
        <v>171</v>
      </c>
      <c r="D51" s="15">
        <v>277</v>
      </c>
      <c r="E51" s="15">
        <v>688</v>
      </c>
      <c r="F51" s="15">
        <v>849</v>
      </c>
      <c r="G51" s="15"/>
      <c r="H51" s="15"/>
      <c r="I51" s="15"/>
      <c r="J51" s="15"/>
      <c r="O51">
        <v>1985</v>
      </c>
    </row>
    <row r="52" spans="2:16" hidden="1">
      <c r="C52" s="6">
        <v>0.19976635514018692</v>
      </c>
      <c r="D52" s="6">
        <v>0.2170846394984326</v>
      </c>
      <c r="E52" s="6">
        <v>0.24328147100424327</v>
      </c>
      <c r="F52" s="6">
        <v>0.29530434782608694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8.3019657047260567E-2</v>
      </c>
      <c r="P52" s="6"/>
    </row>
    <row r="53" spans="2:16" hidden="1"/>
  </sheetData>
  <mergeCells count="6"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 codeName="Arkusz15">
    <pageSetUpPr fitToPage="1"/>
  </sheetPr>
  <dimension ref="B2:S52"/>
  <sheetViews>
    <sheetView showGridLines="0" zoomScale="80" zoomScaleNormal="80" workbookViewId="0">
      <selection activeCell="N16" sqref="N16"/>
    </sheetView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112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5">
        <v>2024</v>
      </c>
      <c r="C10" s="192">
        <v>1395</v>
      </c>
      <c r="D10" s="192">
        <v>2531</v>
      </c>
      <c r="E10" s="192">
        <v>4265</v>
      </c>
      <c r="F10" s="192">
        <v>5272</v>
      </c>
      <c r="G10" s="192">
        <v>4488</v>
      </c>
      <c r="H10" s="192">
        <v>4236</v>
      </c>
      <c r="I10" s="192">
        <v>4380</v>
      </c>
      <c r="J10" s="192">
        <v>3618</v>
      </c>
      <c r="K10" s="192">
        <v>2632</v>
      </c>
      <c r="L10" s="192">
        <v>2097</v>
      </c>
      <c r="M10" s="192">
        <v>1482</v>
      </c>
      <c r="N10" s="192">
        <v>3413</v>
      </c>
      <c r="O10" s="193">
        <v>39809</v>
      </c>
      <c r="P10" s="2"/>
      <c r="S10" s="12"/>
    </row>
    <row r="11" spans="2:19">
      <c r="B11" s="83" t="s">
        <v>113</v>
      </c>
      <c r="C11" s="87">
        <v>0.23889875666074611</v>
      </c>
      <c r="D11" s="87">
        <v>0.66076115485564313</v>
      </c>
      <c r="E11" s="87">
        <v>0.36088066368857685</v>
      </c>
      <c r="F11" s="87">
        <v>0.47386077718758735</v>
      </c>
      <c r="G11" s="87">
        <v>0.23977900552486187</v>
      </c>
      <c r="H11" s="87">
        <v>0.23067983730389319</v>
      </c>
      <c r="I11" s="87">
        <v>0.48524923702950162</v>
      </c>
      <c r="J11" s="87">
        <v>0.40942734709777961</v>
      </c>
      <c r="K11" s="87">
        <v>0.26538461538461533</v>
      </c>
      <c r="L11" s="87">
        <v>0.26477683956574194</v>
      </c>
      <c r="M11" s="87">
        <v>0.31616341030195372</v>
      </c>
      <c r="N11" s="87">
        <v>2.5813221406086044</v>
      </c>
      <c r="O11" s="87">
        <v>0.43424845078541585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209" t="s">
        <v>19</v>
      </c>
      <c r="C13" s="210" t="s">
        <v>106</v>
      </c>
      <c r="D13" s="210"/>
      <c r="E13" s="211" t="s">
        <v>5</v>
      </c>
      <c r="F13" s="212" t="s">
        <v>175</v>
      </c>
      <c r="G13" s="210"/>
      <c r="H13" s="211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209"/>
      <c r="C14" s="89">
        <v>2024</v>
      </c>
      <c r="D14" s="89">
        <v>2023</v>
      </c>
      <c r="E14" s="211"/>
      <c r="F14" s="89">
        <v>2024</v>
      </c>
      <c r="G14" s="89">
        <v>2023</v>
      </c>
      <c r="H14" s="211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3413</v>
      </c>
      <c r="D15" s="91">
        <v>953</v>
      </c>
      <c r="E15" s="92">
        <v>2.5813221406086044</v>
      </c>
      <c r="F15" s="91">
        <v>39809</v>
      </c>
      <c r="G15" s="90">
        <v>27756</v>
      </c>
      <c r="H15" s="92">
        <v>0.43424845078541585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81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16</vt:i4>
      </vt:variant>
    </vt:vector>
  </HeadingPairs>
  <TitlesOfParts>
    <vt:vector size="33" baseType="lpstr">
      <vt:lpstr>INDEX</vt:lpstr>
      <vt:lpstr>R_PTW 2025vs2024</vt:lpstr>
      <vt:lpstr>R_PTW 2024vs2023</vt:lpstr>
      <vt:lpstr>R_PTW 2023vs2022</vt:lpstr>
      <vt:lpstr>R_PTW NEW 2025vs2024</vt:lpstr>
      <vt:lpstr>R_PTW NEW 2024vs2023</vt:lpstr>
      <vt:lpstr>R_PTW NEW 2023vs2022</vt:lpstr>
      <vt:lpstr>R_nowe MC 2025vs2024</vt:lpstr>
      <vt:lpstr>R_nowe MC 2024vs2023</vt:lpstr>
      <vt:lpstr>R_nowe MC 2023vs2022</vt:lpstr>
      <vt:lpstr>R_MC 2025 rankingi</vt:lpstr>
      <vt:lpstr>R_nowe MP 2025s2024</vt:lpstr>
      <vt:lpstr>R_nowe MP 2023s2022</vt:lpstr>
      <vt:lpstr>R_MP_2025 ranking</vt:lpstr>
      <vt:lpstr>R_PTW USED 2025vs2024</vt:lpstr>
      <vt:lpstr>R_PTW USED 2023vs2022</vt:lpstr>
      <vt:lpstr>R_MC&amp;MP struktura 2025</vt:lpstr>
      <vt:lpstr>'R_MC 2025 rankingi'!Obszar_wydruku</vt:lpstr>
      <vt:lpstr>'R_MC&amp;MP struktura 2025'!Obszar_wydruku</vt:lpstr>
      <vt:lpstr>'R_MP_2025 ranking'!Obszar_wydruku</vt:lpstr>
      <vt:lpstr>'R_nowe MC 2023vs2022'!Obszar_wydruku</vt:lpstr>
      <vt:lpstr>'R_nowe MC 2024vs2023'!Obszar_wydruku</vt:lpstr>
      <vt:lpstr>'R_nowe MC 2025vs2024'!Obszar_wydruku</vt:lpstr>
      <vt:lpstr>'R_nowe MP 2023s2022'!Obszar_wydruku</vt:lpstr>
      <vt:lpstr>'R_nowe MP 2025s2024'!Obszar_wydruku</vt:lpstr>
      <vt:lpstr>'R_PTW 2023vs2022'!Obszar_wydruku</vt:lpstr>
      <vt:lpstr>'R_PTW 2024vs2023'!Obszar_wydruku</vt:lpstr>
      <vt:lpstr>'R_PTW 2025vs2024'!Obszar_wydruku</vt:lpstr>
      <vt:lpstr>'R_PTW NEW 2023vs2022'!Obszar_wydruku</vt:lpstr>
      <vt:lpstr>'R_PTW NEW 2024vs2023'!Obszar_wydruku</vt:lpstr>
      <vt:lpstr>'R_PTW NEW 2025vs2024'!Obszar_wydruku</vt:lpstr>
      <vt:lpstr>'R_PTW USED 2023vs2022'!Obszar_wydruku</vt:lpstr>
      <vt:lpstr>'R_PTW USED 2025vs2024'!Obszar_wydruku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2022-09-02T13:08:59Z</cp:lastPrinted>
  <dcterms:created xsi:type="dcterms:W3CDTF">2008-02-15T15:03:22Z</dcterms:created>
  <dcterms:modified xsi:type="dcterms:W3CDTF">2025-09-05T13:46:16Z</dcterms:modified>
</cp:coreProperties>
</file>